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ucnmuni-my.sharepoint.com/personal/187793_muni_cz/Documents/Dokumenty/Investice mimo program/2025/PdF/VZ_zhotovitel/PD do VZ/vykazy vymer/"/>
    </mc:Choice>
  </mc:AlternateContent>
  <xr:revisionPtr revIDLastSave="1390" documentId="11_E8ACB755A59DDA7F3C00E83D89CA2A1EC5F2472C" xr6:coauthVersionLast="47" xr6:coauthVersionMax="47" xr10:uidLastSave="{C2FA3B87-31D4-443A-8B8E-D35F4B547A74}"/>
  <bookViews>
    <workbookView xWindow="-120" yWindow="-120" windowWidth="29040" windowHeight="17520" xr2:uid="{00000000-000D-0000-FFFF-FFFF00000000}"/>
  </bookViews>
  <sheets>
    <sheet name="210826 - MU Pedagogická f..." sheetId="2" r:id="rId1"/>
  </sheets>
  <definedNames>
    <definedName name="_xlnm._FilterDatabase" localSheetId="0" hidden="1">'210826 - MU Pedagogická f...'!$C$14:$K$1479</definedName>
    <definedName name="_xlnm.Print_Titles" localSheetId="0">'210826 - MU Pedagogická f...'!$14:$14</definedName>
    <definedName name="_xlnm.Print_Area" localSheetId="0">'210826 - MU Pedagogická f...'!#REF!,'210826 - MU Pedagogická f...'!#REF!,'210826 - MU Pedagogická f...'!$C$4:$K$1479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2" i="2" l="1"/>
  <c r="J103" i="2"/>
  <c r="J859" i="2"/>
  <c r="J1478" i="2"/>
  <c r="H905" i="2"/>
  <c r="J1142" i="2" l="1"/>
  <c r="C68" i="2" l="1"/>
  <c r="C69" i="2" s="1"/>
  <c r="C70" i="2" s="1"/>
  <c r="C71" i="2" s="1"/>
  <c r="C72" i="2" s="1"/>
  <c r="C73" i="2" s="1"/>
  <c r="C74" i="2" s="1"/>
  <c r="C75" i="2" s="1"/>
  <c r="C76" i="2" s="1"/>
  <c r="C77" i="2" s="1"/>
  <c r="C78" i="2" s="1"/>
  <c r="C79" i="2" s="1"/>
  <c r="C80" i="2" s="1"/>
  <c r="C81" i="2" s="1"/>
  <c r="C82" i="2" s="1"/>
  <c r="C83" i="2" s="1"/>
  <c r="C84" i="2" s="1"/>
  <c r="C85" i="2" s="1"/>
  <c r="C86" i="2" s="1"/>
  <c r="C87" i="2" s="1"/>
  <c r="C88" i="2" s="1"/>
  <c r="C89" i="2" s="1"/>
  <c r="C90" i="2" s="1"/>
  <c r="C91" i="2" s="1"/>
  <c r="C92" i="2" s="1"/>
  <c r="C93" i="2" s="1"/>
  <c r="C94" i="2" s="1"/>
  <c r="C95" i="2" s="1"/>
  <c r="C96" i="2" s="1"/>
  <c r="C97" i="2" s="1"/>
  <c r="C98" i="2" s="1"/>
  <c r="C99" i="2" s="1"/>
  <c r="C100" i="2" s="1"/>
  <c r="C101" i="2" s="1"/>
  <c r="C104" i="2" s="1"/>
  <c r="C105" i="2" s="1"/>
  <c r="C106" i="2" s="1"/>
  <c r="C107" i="2" s="1"/>
  <c r="C108" i="2" s="1"/>
  <c r="C109" i="2" s="1"/>
  <c r="C110" i="2" s="1"/>
  <c r="C111" i="2" s="1"/>
  <c r="C112" i="2" s="1"/>
  <c r="C113" i="2" s="1"/>
  <c r="C114" i="2" s="1"/>
  <c r="C115" i="2" s="1"/>
  <c r="C116" i="2" s="1"/>
  <c r="C117" i="2" s="1"/>
  <c r="C118" i="2" s="1"/>
  <c r="C119" i="2" s="1"/>
  <c r="C120" i="2" s="1"/>
  <c r="C121" i="2" s="1"/>
  <c r="C122" i="2" s="1"/>
  <c r="C123" i="2" s="1"/>
  <c r="C126" i="2" s="1"/>
  <c r="C127" i="2" s="1"/>
  <c r="C128" i="2" s="1"/>
  <c r="C129" i="2" s="1"/>
  <c r="C130" i="2" s="1"/>
  <c r="C131" i="2" s="1"/>
  <c r="C132" i="2" s="1"/>
  <c r="C133" i="2" s="1"/>
  <c r="C134" i="2" s="1"/>
  <c r="C135" i="2" s="1"/>
  <c r="C136" i="2" s="1"/>
  <c r="C137" i="2" s="1"/>
  <c r="C138" i="2" s="1"/>
  <c r="C139" i="2" s="1"/>
  <c r="C140" i="2" s="1"/>
  <c r="C141" i="2" s="1"/>
  <c r="C142" i="2" s="1"/>
  <c r="C143" i="2" s="1"/>
  <c r="C144" i="2" s="1"/>
  <c r="C145" i="2" s="1"/>
  <c r="C146" i="2" s="1"/>
  <c r="C147" i="2" s="1"/>
  <c r="C148" i="2" s="1"/>
  <c r="C149" i="2" s="1"/>
  <c r="C150" i="2" s="1"/>
  <c r="C151" i="2" s="1"/>
  <c r="J1046" i="2"/>
  <c r="H1330" i="2"/>
  <c r="H1228" i="2"/>
  <c r="H1187" i="2"/>
  <c r="H1141" i="2"/>
  <c r="H1133" i="2"/>
  <c r="H904" i="2" l="1"/>
  <c r="BK858" i="2"/>
  <c r="BI858" i="2"/>
  <c r="BH858" i="2"/>
  <c r="BG858" i="2"/>
  <c r="BF858" i="2"/>
  <c r="T858" i="2"/>
  <c r="R858" i="2"/>
  <c r="P858" i="2"/>
  <c r="J858" i="2"/>
  <c r="BE858" i="2" s="1"/>
  <c r="BK446" i="2" l="1"/>
  <c r="BI446" i="2"/>
  <c r="BH446" i="2"/>
  <c r="BG446" i="2"/>
  <c r="BF446" i="2"/>
  <c r="T446" i="2"/>
  <c r="R446" i="2"/>
  <c r="P446" i="2"/>
  <c r="J446" i="2"/>
  <c r="BE446" i="2" s="1"/>
  <c r="BK445" i="2"/>
  <c r="BI445" i="2"/>
  <c r="BH445" i="2"/>
  <c r="BG445" i="2"/>
  <c r="BF445" i="2"/>
  <c r="T445" i="2"/>
  <c r="R445" i="2"/>
  <c r="P445" i="2"/>
  <c r="J445" i="2"/>
  <c r="BE445" i="2" s="1"/>
  <c r="BK444" i="2"/>
  <c r="BI444" i="2"/>
  <c r="BH444" i="2"/>
  <c r="BG444" i="2"/>
  <c r="BF444" i="2"/>
  <c r="T444" i="2"/>
  <c r="R444" i="2"/>
  <c r="P444" i="2"/>
  <c r="J444" i="2"/>
  <c r="BE444" i="2" s="1"/>
  <c r="J849" i="2" l="1"/>
  <c r="H87" i="2"/>
  <c r="H89" i="2" s="1"/>
  <c r="J89" i="2" s="1"/>
  <c r="H84" i="2"/>
  <c r="J84" i="2" s="1"/>
  <c r="J95" i="2"/>
  <c r="J96" i="2"/>
  <c r="J97" i="2"/>
  <c r="J99" i="2"/>
  <c r="J100" i="2"/>
  <c r="J927" i="2"/>
  <c r="J955" i="2"/>
  <c r="J956" i="2"/>
  <c r="J957" i="2"/>
  <c r="J985" i="2"/>
  <c r="J986" i="2"/>
  <c r="J94" i="2"/>
  <c r="J93" i="2"/>
  <c r="J829" i="2"/>
  <c r="J848" i="2"/>
  <c r="J850" i="2"/>
  <c r="J83" i="2"/>
  <c r="J92" i="2"/>
  <c r="J91" i="2"/>
  <c r="J85" i="2"/>
  <c r="J86" i="2"/>
  <c r="J88" i="2"/>
  <c r="J90" i="2"/>
  <c r="J1141" i="2"/>
  <c r="J1140" i="2"/>
  <c r="J81" i="2"/>
  <c r="J82" i="2"/>
  <c r="J80" i="2"/>
  <c r="H851" i="2"/>
  <c r="J851" i="2" s="1"/>
  <c r="J958" i="2"/>
  <c r="J992" i="2"/>
  <c r="J902" i="2"/>
  <c r="J904" i="2"/>
  <c r="J905" i="2"/>
  <c r="J993" i="2"/>
  <c r="J994" i="2"/>
  <c r="J997" i="2"/>
  <c r="J998" i="2"/>
  <c r="J999" i="2"/>
  <c r="J98" i="2"/>
  <c r="H909" i="2"/>
  <c r="J909" i="2" s="1"/>
  <c r="H908" i="2"/>
  <c r="J908" i="2" s="1"/>
  <c r="H906" i="2"/>
  <c r="H907" i="2" s="1"/>
  <c r="J907" i="2" s="1"/>
  <c r="J87" i="2" l="1"/>
  <c r="J906" i="2"/>
  <c r="J101" i="2" l="1"/>
  <c r="J32" i="2"/>
  <c r="J1479" i="2"/>
  <c r="J1477" i="2"/>
  <c r="J1452" i="2"/>
  <c r="J1427" i="2"/>
  <c r="J1402" i="2"/>
  <c r="J1396" i="2"/>
  <c r="J1391" i="2"/>
  <c r="J1381" i="2"/>
  <c r="J1371" i="2"/>
  <c r="J1363" i="2"/>
  <c r="J1361" i="2"/>
  <c r="J1360" i="2"/>
  <c r="J1331" i="2"/>
  <c r="J1330" i="2"/>
  <c r="J1290" i="2"/>
  <c r="J1249" i="2"/>
  <c r="J1238" i="2"/>
  <c r="J1228" i="2"/>
  <c r="J1187" i="2"/>
  <c r="J1146" i="2"/>
  <c r="J1144" i="2"/>
  <c r="J1143" i="2"/>
  <c r="J1133" i="2"/>
  <c r="J1114" i="2"/>
  <c r="J1108" i="2"/>
  <c r="J1089" i="2"/>
  <c r="J1070" i="2"/>
  <c r="J1051" i="2"/>
  <c r="J1049" i="2"/>
  <c r="J1048" i="2"/>
  <c r="J1047" i="2"/>
  <c r="J1045" i="2"/>
  <c r="J1044" i="2"/>
  <c r="J1043" i="2"/>
  <c r="J1042" i="2"/>
  <c r="J1040" i="2"/>
  <c r="J1039" i="2"/>
  <c r="J1036" i="2"/>
  <c r="J1034" i="2"/>
  <c r="J1033" i="2"/>
  <c r="J1032" i="2"/>
  <c r="J1026" i="2"/>
  <c r="J1020" i="2"/>
  <c r="J1018" i="2"/>
  <c r="J1017" i="2"/>
  <c r="J1012" i="2"/>
  <c r="J1011" i="2"/>
  <c r="J1006" i="2"/>
  <c r="J1005" i="2"/>
  <c r="J1004" i="2"/>
  <c r="J1000" i="2"/>
  <c r="J991" i="2"/>
  <c r="J989" i="2"/>
  <c r="J988" i="2"/>
  <c r="J987" i="2"/>
  <c r="J982" i="2"/>
  <c r="J976" i="2"/>
  <c r="J975" i="2"/>
  <c r="J974" i="2"/>
  <c r="J963" i="2"/>
  <c r="J962" i="2"/>
  <c r="J961" i="2"/>
  <c r="J926" i="2"/>
  <c r="J925" i="2"/>
  <c r="J921" i="2"/>
  <c r="J913" i="2"/>
  <c r="J911" i="2"/>
  <c r="J900" i="2"/>
  <c r="J861" i="2"/>
  <c r="J860" i="2"/>
  <c r="J857" i="2"/>
  <c r="J853" i="2"/>
  <c r="J852" i="2"/>
  <c r="J828" i="2"/>
  <c r="J827" i="2"/>
  <c r="J826" i="2"/>
  <c r="J802" i="2"/>
  <c r="J801" i="2"/>
  <c r="J800" i="2"/>
  <c r="J799" i="2"/>
  <c r="J781" i="2"/>
  <c r="J780" i="2"/>
  <c r="J779" i="2"/>
  <c r="J778" i="2"/>
  <c r="J754" i="2"/>
  <c r="J753" i="2"/>
  <c r="J752" i="2"/>
  <c r="J751" i="2"/>
  <c r="J734" i="2"/>
  <c r="J733" i="2"/>
  <c r="J732" i="2"/>
  <c r="J731" i="2"/>
  <c r="J708" i="2"/>
  <c r="J707" i="2"/>
  <c r="J706" i="2"/>
  <c r="J705" i="2"/>
  <c r="J699" i="2"/>
  <c r="J698" i="2"/>
  <c r="J697" i="2"/>
  <c r="J694" i="2"/>
  <c r="J693" i="2"/>
  <c r="J692" i="2"/>
  <c r="J691" i="2"/>
  <c r="J685" i="2"/>
  <c r="J684" i="2"/>
  <c r="J683" i="2"/>
  <c r="J682" i="2"/>
  <c r="J663" i="2"/>
  <c r="J662" i="2"/>
  <c r="J661" i="2"/>
  <c r="J660" i="2"/>
  <c r="J642" i="2"/>
  <c r="J641" i="2"/>
  <c r="J640" i="2"/>
  <c r="J639" i="2"/>
  <c r="J628" i="2"/>
  <c r="J627" i="2"/>
  <c r="J626" i="2"/>
  <c r="J620" i="2"/>
  <c r="J605" i="2"/>
  <c r="J575" i="2"/>
  <c r="J569" i="2"/>
  <c r="J556" i="2"/>
  <c r="J547" i="2"/>
  <c r="J522" i="2"/>
  <c r="J492" i="2"/>
  <c r="J478" i="2"/>
  <c r="J475" i="2"/>
  <c r="J476" i="2"/>
  <c r="J125" i="2"/>
  <c r="J467" i="2"/>
  <c r="J458" i="2"/>
  <c r="J447" i="2"/>
  <c r="J438" i="2"/>
  <c r="J433" i="2"/>
  <c r="J432" i="2"/>
  <c r="J431" i="2"/>
  <c r="J427" i="2"/>
  <c r="J426" i="2"/>
  <c r="J425" i="2"/>
  <c r="J420" i="2"/>
  <c r="J419" i="2"/>
  <c r="J415" i="2"/>
  <c r="J414" i="2"/>
  <c r="J413" i="2"/>
  <c r="J409" i="2"/>
  <c r="J408" i="2"/>
  <c r="J407" i="2"/>
  <c r="J406" i="2"/>
  <c r="J405" i="2"/>
  <c r="J397" i="2"/>
  <c r="J396" i="2"/>
  <c r="J395" i="2"/>
  <c r="J391" i="2"/>
  <c r="J390" i="2"/>
  <c r="J389" i="2"/>
  <c r="J388" i="2"/>
  <c r="J382" i="2"/>
  <c r="J381" i="2"/>
  <c r="J380" i="2"/>
  <c r="J379" i="2"/>
  <c r="J371" i="2"/>
  <c r="J370" i="2"/>
  <c r="J369" i="2"/>
  <c r="J368" i="2"/>
  <c r="J329" i="2"/>
  <c r="J328" i="2"/>
  <c r="J327" i="2"/>
  <c r="J326" i="2"/>
  <c r="J313" i="2"/>
  <c r="J312" i="2"/>
  <c r="J311" i="2"/>
  <c r="J281" i="2"/>
  <c r="J280" i="2"/>
  <c r="J279" i="2"/>
  <c r="J264" i="2"/>
  <c r="J263" i="2"/>
  <c r="J262" i="2"/>
  <c r="J261" i="2"/>
  <c r="J232" i="2"/>
  <c r="J231" i="2"/>
  <c r="J230" i="2"/>
  <c r="J205" i="2"/>
  <c r="J204" i="2"/>
  <c r="J203" i="2"/>
  <c r="J202" i="2"/>
  <c r="J162" i="2"/>
  <c r="J161" i="2"/>
  <c r="J160" i="2"/>
  <c r="J159" i="2"/>
  <c r="J153" i="2"/>
  <c r="J152" i="2"/>
  <c r="J151" i="2"/>
  <c r="J126" i="2"/>
  <c r="J104" i="2"/>
  <c r="J79" i="2"/>
  <c r="J78" i="2"/>
  <c r="J74" i="2"/>
  <c r="J73" i="2"/>
  <c r="J72" i="2"/>
  <c r="J69" i="2"/>
  <c r="J68" i="2"/>
  <c r="J67" i="2"/>
  <c r="J22" i="2"/>
  <c r="J30" i="2"/>
  <c r="J31" i="2"/>
  <c r="J33" i="2"/>
  <c r="J41" i="2"/>
  <c r="J42" i="2"/>
  <c r="J43" i="2"/>
  <c r="J44" i="2"/>
  <c r="J52" i="2"/>
  <c r="J53" i="2"/>
  <c r="J54" i="2"/>
  <c r="J21" i="2"/>
  <c r="J1482" i="2" l="1"/>
  <c r="BE21" i="2"/>
  <c r="P21" i="2"/>
  <c r="R21" i="2"/>
  <c r="T21" i="2"/>
  <c r="BF21" i="2"/>
  <c r="BG21" i="2"/>
  <c r="BH21" i="2"/>
  <c r="BI21" i="2"/>
  <c r="BK21" i="2"/>
  <c r="BE32" i="2"/>
  <c r="P32" i="2"/>
  <c r="R32" i="2"/>
  <c r="T32" i="2"/>
  <c r="BF32" i="2"/>
  <c r="BG32" i="2"/>
  <c r="BH32" i="2"/>
  <c r="BI32" i="2"/>
  <c r="BK32" i="2"/>
  <c r="BE43" i="2"/>
  <c r="P43" i="2"/>
  <c r="R43" i="2"/>
  <c r="T43" i="2"/>
  <c r="BF43" i="2"/>
  <c r="BG43" i="2"/>
  <c r="BH43" i="2"/>
  <c r="BI43" i="2"/>
  <c r="BK43" i="2"/>
  <c r="BE54" i="2"/>
  <c r="P54" i="2"/>
  <c r="R54" i="2"/>
  <c r="T54" i="2"/>
  <c r="BF54" i="2"/>
  <c r="BG54" i="2"/>
  <c r="BH54" i="2"/>
  <c r="BI54" i="2"/>
  <c r="BK54" i="2"/>
  <c r="T15" i="2" l="1"/>
  <c r="R15" i="2"/>
  <c r="P15" i="2"/>
  <c r="BK15" i="2"/>
  <c r="BI1479" i="2"/>
  <c r="BH1479" i="2"/>
  <c r="BG1479" i="2"/>
  <c r="BF1479" i="2"/>
  <c r="T1479" i="2"/>
  <c r="R1479" i="2"/>
  <c r="P1479" i="2"/>
  <c r="BI1477" i="2"/>
  <c r="BH1477" i="2"/>
  <c r="BG1477" i="2"/>
  <c r="BF1477" i="2"/>
  <c r="T1477" i="2"/>
  <c r="R1477" i="2"/>
  <c r="P1477" i="2"/>
  <c r="BI1452" i="2"/>
  <c r="BH1452" i="2"/>
  <c r="BG1452" i="2"/>
  <c r="BF1452" i="2"/>
  <c r="T1452" i="2"/>
  <c r="R1452" i="2"/>
  <c r="P1452" i="2"/>
  <c r="BI1427" i="2"/>
  <c r="BH1427" i="2"/>
  <c r="BG1427" i="2"/>
  <c r="BF1427" i="2"/>
  <c r="T1427" i="2"/>
  <c r="R1427" i="2"/>
  <c r="P1427" i="2"/>
  <c r="BI1402" i="2"/>
  <c r="BH1402" i="2"/>
  <c r="BG1402" i="2"/>
  <c r="BF1402" i="2"/>
  <c r="T1402" i="2"/>
  <c r="R1402" i="2"/>
  <c r="P1402" i="2"/>
  <c r="BI1396" i="2"/>
  <c r="BH1396" i="2"/>
  <c r="BG1396" i="2"/>
  <c r="BF1396" i="2"/>
  <c r="T1396" i="2"/>
  <c r="R1396" i="2"/>
  <c r="P1396" i="2"/>
  <c r="BI1391" i="2"/>
  <c r="BH1391" i="2"/>
  <c r="BG1391" i="2"/>
  <c r="BF1391" i="2"/>
  <c r="T1391" i="2"/>
  <c r="R1391" i="2"/>
  <c r="P1391" i="2"/>
  <c r="BI1381" i="2"/>
  <c r="BH1381" i="2"/>
  <c r="BG1381" i="2"/>
  <c r="BF1381" i="2"/>
  <c r="T1381" i="2"/>
  <c r="R1381" i="2"/>
  <c r="P1381" i="2"/>
  <c r="BI1371" i="2"/>
  <c r="BH1371" i="2"/>
  <c r="BG1371" i="2"/>
  <c r="BF1371" i="2"/>
  <c r="T1371" i="2"/>
  <c r="R1371" i="2"/>
  <c r="P1371" i="2"/>
  <c r="BI1363" i="2"/>
  <c r="BH1363" i="2"/>
  <c r="BG1363" i="2"/>
  <c r="BF1363" i="2"/>
  <c r="T1363" i="2"/>
  <c r="R1363" i="2"/>
  <c r="P1363" i="2"/>
  <c r="BI1361" i="2"/>
  <c r="BH1361" i="2"/>
  <c r="BG1361" i="2"/>
  <c r="BF1361" i="2"/>
  <c r="T1361" i="2"/>
  <c r="R1361" i="2"/>
  <c r="P1361" i="2"/>
  <c r="BI1360" i="2"/>
  <c r="BH1360" i="2"/>
  <c r="BG1360" i="2"/>
  <c r="BF1360" i="2"/>
  <c r="T1360" i="2"/>
  <c r="R1360" i="2"/>
  <c r="P1360" i="2"/>
  <c r="BI1331" i="2"/>
  <c r="BH1331" i="2"/>
  <c r="BG1331" i="2"/>
  <c r="BF1331" i="2"/>
  <c r="T1331" i="2"/>
  <c r="R1331" i="2"/>
  <c r="P1331" i="2"/>
  <c r="BI1330" i="2"/>
  <c r="BH1330" i="2"/>
  <c r="BG1330" i="2"/>
  <c r="BF1330" i="2"/>
  <c r="T1330" i="2"/>
  <c r="R1330" i="2"/>
  <c r="P1330" i="2"/>
  <c r="BI1290" i="2"/>
  <c r="BH1290" i="2"/>
  <c r="BG1290" i="2"/>
  <c r="BF1290" i="2"/>
  <c r="T1290" i="2"/>
  <c r="R1290" i="2"/>
  <c r="P1290" i="2"/>
  <c r="BI1249" i="2"/>
  <c r="BH1249" i="2"/>
  <c r="BG1249" i="2"/>
  <c r="BF1249" i="2"/>
  <c r="T1249" i="2"/>
  <c r="R1249" i="2"/>
  <c r="P1249" i="2"/>
  <c r="BI1238" i="2"/>
  <c r="BH1238" i="2"/>
  <c r="BG1238" i="2"/>
  <c r="BF1238" i="2"/>
  <c r="T1238" i="2"/>
  <c r="R1238" i="2"/>
  <c r="P1238" i="2"/>
  <c r="BI1228" i="2"/>
  <c r="BH1228" i="2"/>
  <c r="BG1228" i="2"/>
  <c r="BF1228" i="2"/>
  <c r="T1228" i="2"/>
  <c r="R1228" i="2"/>
  <c r="P1228" i="2"/>
  <c r="BI1187" i="2"/>
  <c r="BH1187" i="2"/>
  <c r="BG1187" i="2"/>
  <c r="BF1187" i="2"/>
  <c r="T1187" i="2"/>
  <c r="R1187" i="2"/>
  <c r="P1187" i="2"/>
  <c r="BI1146" i="2"/>
  <c r="BH1146" i="2"/>
  <c r="BG1146" i="2"/>
  <c r="BF1146" i="2"/>
  <c r="T1146" i="2"/>
  <c r="R1146" i="2"/>
  <c r="P1146" i="2"/>
  <c r="BI1144" i="2"/>
  <c r="BH1144" i="2"/>
  <c r="BG1144" i="2"/>
  <c r="BF1144" i="2"/>
  <c r="T1144" i="2"/>
  <c r="R1144" i="2"/>
  <c r="P1144" i="2"/>
  <c r="BI1143" i="2"/>
  <c r="BH1143" i="2"/>
  <c r="BG1143" i="2"/>
  <c r="BF1143" i="2"/>
  <c r="T1143" i="2"/>
  <c r="R1143" i="2"/>
  <c r="P1143" i="2"/>
  <c r="BI1133" i="2"/>
  <c r="BH1133" i="2"/>
  <c r="BG1133" i="2"/>
  <c r="BF1133" i="2"/>
  <c r="T1133" i="2"/>
  <c r="R1133" i="2"/>
  <c r="P1133" i="2"/>
  <c r="BI1114" i="2"/>
  <c r="BH1114" i="2"/>
  <c r="BG1114" i="2"/>
  <c r="BF1114" i="2"/>
  <c r="T1114" i="2"/>
  <c r="R1114" i="2"/>
  <c r="P1114" i="2"/>
  <c r="BI1108" i="2"/>
  <c r="BH1108" i="2"/>
  <c r="BG1108" i="2"/>
  <c r="BF1108" i="2"/>
  <c r="T1108" i="2"/>
  <c r="R1108" i="2"/>
  <c r="P1108" i="2"/>
  <c r="BI1089" i="2"/>
  <c r="BH1089" i="2"/>
  <c r="BG1089" i="2"/>
  <c r="BF1089" i="2"/>
  <c r="T1089" i="2"/>
  <c r="R1089" i="2"/>
  <c r="P1089" i="2"/>
  <c r="BI1070" i="2"/>
  <c r="BH1070" i="2"/>
  <c r="BG1070" i="2"/>
  <c r="BF1070" i="2"/>
  <c r="T1070" i="2"/>
  <c r="R1070" i="2"/>
  <c r="P1070" i="2"/>
  <c r="BI1051" i="2"/>
  <c r="BH1051" i="2"/>
  <c r="BG1051" i="2"/>
  <c r="BF1051" i="2"/>
  <c r="T1051" i="2"/>
  <c r="R1051" i="2"/>
  <c r="P1051" i="2"/>
  <c r="BI1049" i="2"/>
  <c r="BH1049" i="2"/>
  <c r="BG1049" i="2"/>
  <c r="BF1049" i="2"/>
  <c r="T1049" i="2"/>
  <c r="R1049" i="2"/>
  <c r="P1049" i="2"/>
  <c r="BI1048" i="2"/>
  <c r="BH1048" i="2"/>
  <c r="BG1048" i="2"/>
  <c r="BF1048" i="2"/>
  <c r="T1048" i="2"/>
  <c r="R1048" i="2"/>
  <c r="P1048" i="2"/>
  <c r="BI1047" i="2"/>
  <c r="BH1047" i="2"/>
  <c r="BG1047" i="2"/>
  <c r="BF1047" i="2"/>
  <c r="T1047" i="2"/>
  <c r="R1047" i="2"/>
  <c r="P1047" i="2"/>
  <c r="BI1045" i="2"/>
  <c r="BH1045" i="2"/>
  <c r="BG1045" i="2"/>
  <c r="BF1045" i="2"/>
  <c r="T1045" i="2"/>
  <c r="R1045" i="2"/>
  <c r="P1045" i="2"/>
  <c r="BI1044" i="2"/>
  <c r="BH1044" i="2"/>
  <c r="BG1044" i="2"/>
  <c r="BF1044" i="2"/>
  <c r="T1044" i="2"/>
  <c r="R1044" i="2"/>
  <c r="P1044" i="2"/>
  <c r="BI1043" i="2"/>
  <c r="BH1043" i="2"/>
  <c r="BG1043" i="2"/>
  <c r="BF1043" i="2"/>
  <c r="T1043" i="2"/>
  <c r="R1043" i="2"/>
  <c r="P1043" i="2"/>
  <c r="BI1042" i="2"/>
  <c r="BH1042" i="2"/>
  <c r="BG1042" i="2"/>
  <c r="BF1042" i="2"/>
  <c r="T1042" i="2"/>
  <c r="R1042" i="2"/>
  <c r="P1042" i="2"/>
  <c r="BI1040" i="2"/>
  <c r="BH1040" i="2"/>
  <c r="BG1040" i="2"/>
  <c r="BF1040" i="2"/>
  <c r="T1040" i="2"/>
  <c r="R1040" i="2"/>
  <c r="P1040" i="2"/>
  <c r="BI1039" i="2"/>
  <c r="BH1039" i="2"/>
  <c r="BG1039" i="2"/>
  <c r="BF1039" i="2"/>
  <c r="T1039" i="2"/>
  <c r="R1039" i="2"/>
  <c r="P1039" i="2"/>
  <c r="BI1036" i="2"/>
  <c r="BH1036" i="2"/>
  <c r="BG1036" i="2"/>
  <c r="BF1036" i="2"/>
  <c r="T1036" i="2"/>
  <c r="R1036" i="2"/>
  <c r="P1036" i="2"/>
  <c r="BI1034" i="2"/>
  <c r="BH1034" i="2"/>
  <c r="BG1034" i="2"/>
  <c r="BF1034" i="2"/>
  <c r="T1034" i="2"/>
  <c r="R1034" i="2"/>
  <c r="P1034" i="2"/>
  <c r="BI1033" i="2"/>
  <c r="BH1033" i="2"/>
  <c r="BG1033" i="2"/>
  <c r="BF1033" i="2"/>
  <c r="T1033" i="2"/>
  <c r="R1033" i="2"/>
  <c r="P1033" i="2"/>
  <c r="BI1032" i="2"/>
  <c r="BH1032" i="2"/>
  <c r="BG1032" i="2"/>
  <c r="BF1032" i="2"/>
  <c r="T1032" i="2"/>
  <c r="R1032" i="2"/>
  <c r="P1032" i="2"/>
  <c r="BI1026" i="2"/>
  <c r="BH1026" i="2"/>
  <c r="BG1026" i="2"/>
  <c r="BF1026" i="2"/>
  <c r="T1026" i="2"/>
  <c r="R1026" i="2"/>
  <c r="P1026" i="2"/>
  <c r="BI1020" i="2"/>
  <c r="BH1020" i="2"/>
  <c r="BG1020" i="2"/>
  <c r="BF1020" i="2"/>
  <c r="T1020" i="2"/>
  <c r="R1020" i="2"/>
  <c r="P1020" i="2"/>
  <c r="BI1018" i="2"/>
  <c r="BH1018" i="2"/>
  <c r="BG1018" i="2"/>
  <c r="BF1018" i="2"/>
  <c r="T1018" i="2"/>
  <c r="R1018" i="2"/>
  <c r="P1018" i="2"/>
  <c r="BI1017" i="2"/>
  <c r="BH1017" i="2"/>
  <c r="BG1017" i="2"/>
  <c r="BF1017" i="2"/>
  <c r="T1017" i="2"/>
  <c r="R1017" i="2"/>
  <c r="P1017" i="2"/>
  <c r="BI1011" i="2"/>
  <c r="BH1011" i="2"/>
  <c r="BG1011" i="2"/>
  <c r="BF1011" i="2"/>
  <c r="T1011" i="2"/>
  <c r="R1011" i="2"/>
  <c r="P1011" i="2"/>
  <c r="BI1005" i="2"/>
  <c r="BH1005" i="2"/>
  <c r="BG1005" i="2"/>
  <c r="BF1005" i="2"/>
  <c r="T1005" i="2"/>
  <c r="R1005" i="2"/>
  <c r="P1005" i="2"/>
  <c r="BI1000" i="2"/>
  <c r="BH1000" i="2"/>
  <c r="BG1000" i="2"/>
  <c r="BF1000" i="2"/>
  <c r="T1000" i="2"/>
  <c r="R1000" i="2"/>
  <c r="P1000" i="2"/>
  <c r="BI994" i="2"/>
  <c r="BH994" i="2"/>
  <c r="BG994" i="2"/>
  <c r="BF994" i="2"/>
  <c r="T994" i="2"/>
  <c r="R994" i="2"/>
  <c r="P994" i="2"/>
  <c r="BI991" i="2"/>
  <c r="BH991" i="2"/>
  <c r="BG991" i="2"/>
  <c r="BF991" i="2"/>
  <c r="T991" i="2"/>
  <c r="R991" i="2"/>
  <c r="P991" i="2"/>
  <c r="BI989" i="2"/>
  <c r="BH989" i="2"/>
  <c r="BG989" i="2"/>
  <c r="BF989" i="2"/>
  <c r="T989" i="2"/>
  <c r="R989" i="2"/>
  <c r="P989" i="2"/>
  <c r="BI988" i="2"/>
  <c r="BH988" i="2"/>
  <c r="BG988" i="2"/>
  <c r="BF988" i="2"/>
  <c r="T988" i="2"/>
  <c r="R988" i="2"/>
  <c r="P988" i="2"/>
  <c r="BI987" i="2"/>
  <c r="BH987" i="2"/>
  <c r="BG987" i="2"/>
  <c r="BF987" i="2"/>
  <c r="T987" i="2"/>
  <c r="R987" i="2"/>
  <c r="P987" i="2"/>
  <c r="BI982" i="2"/>
  <c r="BH982" i="2"/>
  <c r="BG982" i="2"/>
  <c r="BF982" i="2"/>
  <c r="T982" i="2"/>
  <c r="R982" i="2"/>
  <c r="P982" i="2"/>
  <c r="BI976" i="2"/>
  <c r="BH976" i="2"/>
  <c r="BG976" i="2"/>
  <c r="BF976" i="2"/>
  <c r="T976" i="2"/>
  <c r="R976" i="2"/>
  <c r="P976" i="2"/>
  <c r="BI962" i="2"/>
  <c r="BH962" i="2"/>
  <c r="BG962" i="2"/>
  <c r="BF962" i="2"/>
  <c r="T962" i="2"/>
  <c r="R962" i="2"/>
  <c r="P962" i="2"/>
  <c r="BI926" i="2"/>
  <c r="BH926" i="2"/>
  <c r="BG926" i="2"/>
  <c r="BF926" i="2"/>
  <c r="T926" i="2"/>
  <c r="R926" i="2"/>
  <c r="P926" i="2"/>
  <c r="BI913" i="2"/>
  <c r="BH913" i="2"/>
  <c r="BG913" i="2"/>
  <c r="BF913" i="2"/>
  <c r="T913" i="2"/>
  <c r="R913" i="2"/>
  <c r="P913" i="2"/>
  <c r="BI911" i="2"/>
  <c r="BH911" i="2"/>
  <c r="BG911" i="2"/>
  <c r="BF911" i="2"/>
  <c r="T911" i="2"/>
  <c r="T910" i="2" s="1"/>
  <c r="R911" i="2"/>
  <c r="R910" i="2" s="1"/>
  <c r="P911" i="2"/>
  <c r="P910" i="2" s="1"/>
  <c r="BI909" i="2"/>
  <c r="BH909" i="2"/>
  <c r="BG909" i="2"/>
  <c r="BF909" i="2"/>
  <c r="T909" i="2"/>
  <c r="T903" i="2" s="1"/>
  <c r="R909" i="2"/>
  <c r="R903" i="2" s="1"/>
  <c r="P909" i="2"/>
  <c r="P903" i="2" s="1"/>
  <c r="BI860" i="2"/>
  <c r="BH860" i="2"/>
  <c r="BG860" i="2"/>
  <c r="BF860" i="2"/>
  <c r="T860" i="2"/>
  <c r="R860" i="2"/>
  <c r="P860" i="2"/>
  <c r="BI852" i="2"/>
  <c r="BH852" i="2"/>
  <c r="BG852" i="2"/>
  <c r="BF852" i="2"/>
  <c r="T852" i="2"/>
  <c r="R852" i="2"/>
  <c r="P852" i="2"/>
  <c r="BI828" i="2"/>
  <c r="BH828" i="2"/>
  <c r="BG828" i="2"/>
  <c r="BF828" i="2"/>
  <c r="T828" i="2"/>
  <c r="R828" i="2"/>
  <c r="P828" i="2"/>
  <c r="BI801" i="2"/>
  <c r="BH801" i="2"/>
  <c r="BG801" i="2"/>
  <c r="BF801" i="2"/>
  <c r="T801" i="2"/>
  <c r="R801" i="2"/>
  <c r="P801" i="2"/>
  <c r="BI780" i="2"/>
  <c r="BH780" i="2"/>
  <c r="BG780" i="2"/>
  <c r="BF780" i="2"/>
  <c r="T780" i="2"/>
  <c r="R780" i="2"/>
  <c r="P780" i="2"/>
  <c r="BI753" i="2"/>
  <c r="BH753" i="2"/>
  <c r="BG753" i="2"/>
  <c r="BF753" i="2"/>
  <c r="T753" i="2"/>
  <c r="R753" i="2"/>
  <c r="P753" i="2"/>
  <c r="BI733" i="2"/>
  <c r="BH733" i="2"/>
  <c r="BG733" i="2"/>
  <c r="BF733" i="2"/>
  <c r="T733" i="2"/>
  <c r="R733" i="2"/>
  <c r="P733" i="2"/>
  <c r="BI707" i="2"/>
  <c r="BH707" i="2"/>
  <c r="BG707" i="2"/>
  <c r="BF707" i="2"/>
  <c r="T707" i="2"/>
  <c r="R707" i="2"/>
  <c r="P707" i="2"/>
  <c r="BI698" i="2"/>
  <c r="BH698" i="2"/>
  <c r="BG698" i="2"/>
  <c r="BF698" i="2"/>
  <c r="T698" i="2"/>
  <c r="R698" i="2"/>
  <c r="P698" i="2"/>
  <c r="BI693" i="2"/>
  <c r="BH693" i="2"/>
  <c r="BG693" i="2"/>
  <c r="BF693" i="2"/>
  <c r="T693" i="2"/>
  <c r="R693" i="2"/>
  <c r="P693" i="2"/>
  <c r="BI684" i="2"/>
  <c r="BH684" i="2"/>
  <c r="BG684" i="2"/>
  <c r="BF684" i="2"/>
  <c r="T684" i="2"/>
  <c r="R684" i="2"/>
  <c r="P684" i="2"/>
  <c r="BI662" i="2"/>
  <c r="BH662" i="2"/>
  <c r="BG662" i="2"/>
  <c r="BF662" i="2"/>
  <c r="T662" i="2"/>
  <c r="R662" i="2"/>
  <c r="P662" i="2"/>
  <c r="BI641" i="2"/>
  <c r="BH641" i="2"/>
  <c r="BG641" i="2"/>
  <c r="BF641" i="2"/>
  <c r="T641" i="2"/>
  <c r="R641" i="2"/>
  <c r="P641" i="2"/>
  <c r="BI627" i="2"/>
  <c r="BH627" i="2"/>
  <c r="BG627" i="2"/>
  <c r="BF627" i="2"/>
  <c r="T627" i="2"/>
  <c r="R627" i="2"/>
  <c r="P627" i="2"/>
  <c r="BI620" i="2"/>
  <c r="BH620" i="2"/>
  <c r="BG620" i="2"/>
  <c r="BF620" i="2"/>
  <c r="T620" i="2"/>
  <c r="R620" i="2"/>
  <c r="P620" i="2"/>
  <c r="BI605" i="2"/>
  <c r="BH605" i="2"/>
  <c r="BG605" i="2"/>
  <c r="BF605" i="2"/>
  <c r="T605" i="2"/>
  <c r="R605" i="2"/>
  <c r="P605" i="2"/>
  <c r="BI575" i="2"/>
  <c r="BH575" i="2"/>
  <c r="BG575" i="2"/>
  <c r="BF575" i="2"/>
  <c r="T575" i="2"/>
  <c r="R575" i="2"/>
  <c r="P575" i="2"/>
  <c r="BI569" i="2"/>
  <c r="BH569" i="2"/>
  <c r="BG569" i="2"/>
  <c r="BF569" i="2"/>
  <c r="T569" i="2"/>
  <c r="R569" i="2"/>
  <c r="P569" i="2"/>
  <c r="BI556" i="2"/>
  <c r="BH556" i="2"/>
  <c r="BG556" i="2"/>
  <c r="BF556" i="2"/>
  <c r="T556" i="2"/>
  <c r="R556" i="2"/>
  <c r="P556" i="2"/>
  <c r="BI547" i="2"/>
  <c r="BH547" i="2"/>
  <c r="BG547" i="2"/>
  <c r="BF547" i="2"/>
  <c r="T547" i="2"/>
  <c r="R547" i="2"/>
  <c r="P547" i="2"/>
  <c r="BI522" i="2"/>
  <c r="BH522" i="2"/>
  <c r="BG522" i="2"/>
  <c r="BF522" i="2"/>
  <c r="T522" i="2"/>
  <c r="R522" i="2"/>
  <c r="P522" i="2"/>
  <c r="BI492" i="2"/>
  <c r="BH492" i="2"/>
  <c r="BG492" i="2"/>
  <c r="BF492" i="2"/>
  <c r="T492" i="2"/>
  <c r="R492" i="2"/>
  <c r="P492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67" i="2"/>
  <c r="BH467" i="2"/>
  <c r="BG467" i="2"/>
  <c r="BF467" i="2"/>
  <c r="T467" i="2"/>
  <c r="R467" i="2"/>
  <c r="P467" i="2"/>
  <c r="BI458" i="2"/>
  <c r="BH458" i="2"/>
  <c r="BG458" i="2"/>
  <c r="BF458" i="2"/>
  <c r="T458" i="2"/>
  <c r="R458" i="2"/>
  <c r="P458" i="2"/>
  <c r="BI447" i="2"/>
  <c r="BH447" i="2"/>
  <c r="BG447" i="2"/>
  <c r="BF447" i="2"/>
  <c r="T447" i="2"/>
  <c r="R447" i="2"/>
  <c r="P447" i="2"/>
  <c r="BI438" i="2"/>
  <c r="BH438" i="2"/>
  <c r="BG438" i="2"/>
  <c r="BF438" i="2"/>
  <c r="T438" i="2"/>
  <c r="R438" i="2"/>
  <c r="P438" i="2"/>
  <c r="BI432" i="2"/>
  <c r="BH432" i="2"/>
  <c r="BG432" i="2"/>
  <c r="BF432" i="2"/>
  <c r="T432" i="2"/>
  <c r="R432" i="2"/>
  <c r="P432" i="2"/>
  <c r="BI426" i="2"/>
  <c r="BH426" i="2"/>
  <c r="BG426" i="2"/>
  <c r="BF426" i="2"/>
  <c r="T426" i="2"/>
  <c r="R426" i="2"/>
  <c r="P426" i="2"/>
  <c r="BI420" i="2"/>
  <c r="BH420" i="2"/>
  <c r="BG420" i="2"/>
  <c r="BF420" i="2"/>
  <c r="T420" i="2"/>
  <c r="R420" i="2"/>
  <c r="P420" i="2"/>
  <c r="BI414" i="2"/>
  <c r="BH414" i="2"/>
  <c r="BG414" i="2"/>
  <c r="BF414" i="2"/>
  <c r="T414" i="2"/>
  <c r="R414" i="2"/>
  <c r="P414" i="2"/>
  <c r="BI408" i="2"/>
  <c r="BH408" i="2"/>
  <c r="BG408" i="2"/>
  <c r="BF408" i="2"/>
  <c r="T408" i="2"/>
  <c r="R408" i="2"/>
  <c r="P408" i="2"/>
  <c r="BI396" i="2"/>
  <c r="BH396" i="2"/>
  <c r="BG396" i="2"/>
  <c r="BF396" i="2"/>
  <c r="T396" i="2"/>
  <c r="R396" i="2"/>
  <c r="P396" i="2"/>
  <c r="BI390" i="2"/>
  <c r="BH390" i="2"/>
  <c r="BG390" i="2"/>
  <c r="BF390" i="2"/>
  <c r="T390" i="2"/>
  <c r="R390" i="2"/>
  <c r="P390" i="2"/>
  <c r="BI381" i="2"/>
  <c r="BH381" i="2"/>
  <c r="BG381" i="2"/>
  <c r="BF381" i="2"/>
  <c r="T381" i="2"/>
  <c r="R381" i="2"/>
  <c r="P381" i="2"/>
  <c r="BI370" i="2"/>
  <c r="BH370" i="2"/>
  <c r="BG370" i="2"/>
  <c r="BF370" i="2"/>
  <c r="T370" i="2"/>
  <c r="R370" i="2"/>
  <c r="P370" i="2"/>
  <c r="BI328" i="2"/>
  <c r="BH328" i="2"/>
  <c r="BG328" i="2"/>
  <c r="BF328" i="2"/>
  <c r="T328" i="2"/>
  <c r="R328" i="2"/>
  <c r="P328" i="2"/>
  <c r="BI312" i="2"/>
  <c r="BH312" i="2"/>
  <c r="BG312" i="2"/>
  <c r="BF312" i="2"/>
  <c r="T312" i="2"/>
  <c r="R312" i="2"/>
  <c r="P312" i="2"/>
  <c r="BI281" i="2"/>
  <c r="BH281" i="2"/>
  <c r="BG281" i="2"/>
  <c r="BF281" i="2"/>
  <c r="T281" i="2"/>
  <c r="R281" i="2"/>
  <c r="P281" i="2"/>
  <c r="BI263" i="2"/>
  <c r="BH263" i="2"/>
  <c r="BG263" i="2"/>
  <c r="BF263" i="2"/>
  <c r="T263" i="2"/>
  <c r="R263" i="2"/>
  <c r="P263" i="2"/>
  <c r="BI232" i="2"/>
  <c r="BH232" i="2"/>
  <c r="BG232" i="2"/>
  <c r="BF232" i="2"/>
  <c r="T232" i="2"/>
  <c r="R232" i="2"/>
  <c r="P232" i="2"/>
  <c r="BI204" i="2"/>
  <c r="BH204" i="2"/>
  <c r="BG204" i="2"/>
  <c r="BF204" i="2"/>
  <c r="T204" i="2"/>
  <c r="R204" i="2"/>
  <c r="P204" i="2"/>
  <c r="BI161" i="2"/>
  <c r="BH161" i="2"/>
  <c r="BG161" i="2"/>
  <c r="BF161" i="2"/>
  <c r="T161" i="2"/>
  <c r="R161" i="2"/>
  <c r="P161" i="2"/>
  <c r="BI152" i="2"/>
  <c r="BH152" i="2"/>
  <c r="BG152" i="2"/>
  <c r="BF152" i="2"/>
  <c r="T152" i="2"/>
  <c r="R152" i="2"/>
  <c r="P152" i="2"/>
  <c r="BI125" i="2"/>
  <c r="BH125" i="2"/>
  <c r="BG125" i="2"/>
  <c r="BF125" i="2"/>
  <c r="T125" i="2"/>
  <c r="R125" i="2"/>
  <c r="P125" i="2"/>
  <c r="BI104" i="2"/>
  <c r="BH104" i="2"/>
  <c r="BG104" i="2"/>
  <c r="BF104" i="2"/>
  <c r="T104" i="2"/>
  <c r="R104" i="2"/>
  <c r="P104" i="2"/>
  <c r="BI73" i="2"/>
  <c r="BH73" i="2"/>
  <c r="BG73" i="2"/>
  <c r="BF73" i="2"/>
  <c r="T73" i="2"/>
  <c r="R73" i="2"/>
  <c r="P73" i="2"/>
  <c r="BI68" i="2"/>
  <c r="BH68" i="2"/>
  <c r="BG68" i="2"/>
  <c r="BF68" i="2"/>
  <c r="T68" i="2"/>
  <c r="R68" i="2"/>
  <c r="P68" i="2"/>
  <c r="BI67" i="2"/>
  <c r="BH67" i="2"/>
  <c r="BG67" i="2"/>
  <c r="BF67" i="2"/>
  <c r="T67" i="2"/>
  <c r="R67" i="2"/>
  <c r="P67" i="2"/>
  <c r="BK1381" i="2"/>
  <c r="BK475" i="2"/>
  <c r="BK991" i="2"/>
  <c r="BK1391" i="2"/>
  <c r="BK1144" i="2"/>
  <c r="BK1045" i="2"/>
  <c r="BK1089" i="2"/>
  <c r="BK1044" i="2"/>
  <c r="BK1000" i="2"/>
  <c r="BK547" i="2"/>
  <c r="BK414" i="2"/>
  <c r="BK1479" i="2"/>
  <c r="BK641" i="2"/>
  <c r="BK1452" i="2"/>
  <c r="BK1187" i="2"/>
  <c r="BK232" i="2"/>
  <c r="BK67" i="2"/>
  <c r="BK1043" i="2"/>
  <c r="BK1032" i="2"/>
  <c r="BK982" i="2"/>
  <c r="BK390" i="2"/>
  <c r="BK1402" i="2"/>
  <c r="BK1036" i="2"/>
  <c r="BK988" i="2"/>
  <c r="BK420" i="2"/>
  <c r="BK1114" i="2"/>
  <c r="BK911" i="2"/>
  <c r="BK396" i="2"/>
  <c r="BK68" i="2"/>
  <c r="BK913" i="2"/>
  <c r="BK522" i="2"/>
  <c r="BK1427" i="2"/>
  <c r="BK698" i="2"/>
  <c r="BK381" i="2"/>
  <c r="BK1363" i="2"/>
  <c r="BK620" i="2"/>
  <c r="BK1033" i="2"/>
  <c r="BK152" i="2"/>
  <c r="BK1108" i="2"/>
  <c r="BK408" i="2"/>
  <c r="BK1477" i="2"/>
  <c r="BK1330" i="2"/>
  <c r="BK733" i="2"/>
  <c r="BK125" i="2"/>
  <c r="BK1361" i="2"/>
  <c r="BK1017" i="2"/>
  <c r="BK1143" i="2"/>
  <c r="BK684" i="2"/>
  <c r="BK1005" i="2"/>
  <c r="BK753" i="2"/>
  <c r="BK569" i="2"/>
  <c r="BK432" i="2"/>
  <c r="BK1047" i="2"/>
  <c r="BK492" i="2"/>
  <c r="BK1018" i="2"/>
  <c r="BK438" i="2"/>
  <c r="BK1070" i="2"/>
  <c r="BK1011" i="2"/>
  <c r="BK828" i="2"/>
  <c r="BK458" i="2"/>
  <c r="BK1026" i="2"/>
  <c r="BK962" i="2"/>
  <c r="BK476" i="2"/>
  <c r="BK281" i="2"/>
  <c r="BK1238" i="2"/>
  <c r="BK1133" i="2"/>
  <c r="BK1290" i="2"/>
  <c r="BK73" i="2"/>
  <c r="BK852" i="2"/>
  <c r="BK1396" i="2"/>
  <c r="BK1039" i="2"/>
  <c r="BK478" i="2"/>
  <c r="BK426" i="2"/>
  <c r="BK707" i="2"/>
  <c r="BK1371" i="2"/>
  <c r="BK1051" i="2"/>
  <c r="BK1020" i="2"/>
  <c r="BK312" i="2"/>
  <c r="BK1360" i="2"/>
  <c r="BK1049" i="2"/>
  <c r="BK627" i="2"/>
  <c r="BK104" i="2"/>
  <c r="BK1331" i="2"/>
  <c r="BK994" i="2"/>
  <c r="BK780" i="2"/>
  <c r="BK575" i="2"/>
  <c r="BK467" i="2"/>
  <c r="BK1042" i="2"/>
  <c r="BK976" i="2"/>
  <c r="BK693" i="2"/>
  <c r="BK204" i="2"/>
  <c r="BK860" i="2"/>
  <c r="BK1048" i="2"/>
  <c r="BK370" i="2"/>
  <c r="BK263" i="2"/>
  <c r="BK1228" i="2"/>
  <c r="BK1034" i="2"/>
  <c r="BK556" i="2"/>
  <c r="BK1249" i="2"/>
  <c r="BK1040" i="2"/>
  <c r="BK909" i="2"/>
  <c r="BK926" i="2"/>
  <c r="BK801" i="2"/>
  <c r="BK447" i="2"/>
  <c r="BK161" i="2"/>
  <c r="BK1146" i="2"/>
  <c r="BK987" i="2"/>
  <c r="BK605" i="2"/>
  <c r="BK328" i="2"/>
  <c r="BK989" i="2"/>
  <c r="BK662" i="2"/>
  <c r="BK66" i="2" l="1"/>
  <c r="R66" i="2"/>
  <c r="BK124" i="2"/>
  <c r="T124" i="2"/>
  <c r="R477" i="2"/>
  <c r="BK901" i="2"/>
  <c r="T901" i="2"/>
  <c r="P912" i="2"/>
  <c r="BK990" i="2"/>
  <c r="T990" i="2"/>
  <c r="P1019" i="2"/>
  <c r="T1019" i="2"/>
  <c r="BK1035" i="2"/>
  <c r="BK1041" i="2"/>
  <c r="T1041" i="2"/>
  <c r="BK1050" i="2"/>
  <c r="BK1145" i="2"/>
  <c r="R1145" i="2"/>
  <c r="R1362" i="2"/>
  <c r="BK1401" i="2"/>
  <c r="R1401" i="2"/>
  <c r="P66" i="2"/>
  <c r="T66" i="2"/>
  <c r="P124" i="2"/>
  <c r="BK477" i="2"/>
  <c r="T477" i="2"/>
  <c r="P901" i="2"/>
  <c r="BK912" i="2"/>
  <c r="T912" i="2"/>
  <c r="P990" i="2"/>
  <c r="BK1019" i="2"/>
  <c r="R1019" i="2"/>
  <c r="P1035" i="2"/>
  <c r="R1035" i="2"/>
  <c r="T1035" i="2"/>
  <c r="R1041" i="2"/>
  <c r="P1050" i="2"/>
  <c r="T1050" i="2"/>
  <c r="P1145" i="2"/>
  <c r="BK1362" i="2"/>
  <c r="P1362" i="2"/>
  <c r="T1362" i="2"/>
  <c r="T1401" i="2"/>
  <c r="R124" i="2"/>
  <c r="P477" i="2"/>
  <c r="R901" i="2"/>
  <c r="R912" i="2"/>
  <c r="R990" i="2"/>
  <c r="P1041" i="2"/>
  <c r="R1050" i="2"/>
  <c r="T1145" i="2"/>
  <c r="P1401" i="2"/>
  <c r="BK910" i="2"/>
  <c r="BK903" i="2"/>
  <c r="BE125" i="2"/>
  <c r="BE414" i="2"/>
  <c r="BE420" i="2"/>
  <c r="BE467" i="2"/>
  <c r="BE547" i="2"/>
  <c r="BE605" i="2"/>
  <c r="BE620" i="2"/>
  <c r="BE698" i="2"/>
  <c r="BE707" i="2"/>
  <c r="BE801" i="2"/>
  <c r="BE987" i="2"/>
  <c r="BE994" i="2"/>
  <c r="BE1011" i="2"/>
  <c r="BE1039" i="2"/>
  <c r="BE1045" i="2"/>
  <c r="BE1047" i="2"/>
  <c r="BE1049" i="2"/>
  <c r="BE1187" i="2"/>
  <c r="BE1238" i="2"/>
  <c r="BE1290" i="2"/>
  <c r="BE104" i="2"/>
  <c r="BE312" i="2"/>
  <c r="BE381" i="2"/>
  <c r="BE408" i="2"/>
  <c r="BE426" i="2"/>
  <c r="BE432" i="2"/>
  <c r="BE478" i="2"/>
  <c r="BE492" i="2"/>
  <c r="BE575" i="2"/>
  <c r="BE627" i="2"/>
  <c r="BE641" i="2"/>
  <c r="BE693" i="2"/>
  <c r="BE733" i="2"/>
  <c r="BE780" i="2"/>
  <c r="BE860" i="2"/>
  <c r="BE1018" i="2"/>
  <c r="BE1036" i="2"/>
  <c r="BE1114" i="2"/>
  <c r="BE1228" i="2"/>
  <c r="BE1330" i="2"/>
  <c r="BE1331" i="2"/>
  <c r="BE1360" i="2"/>
  <c r="BE1361" i="2"/>
  <c r="BE1396" i="2"/>
  <c r="BE1402" i="2"/>
  <c r="BE1479" i="2"/>
  <c r="BE73" i="2"/>
  <c r="BE204" i="2"/>
  <c r="BE281" i="2"/>
  <c r="BE370" i="2"/>
  <c r="BE396" i="2"/>
  <c r="BE475" i="2"/>
  <c r="BE476" i="2"/>
  <c r="BE522" i="2"/>
  <c r="BE556" i="2"/>
  <c r="BE684" i="2"/>
  <c r="BE852" i="2"/>
  <c r="BE911" i="2"/>
  <c r="BE926" i="2"/>
  <c r="BE962" i="2"/>
  <c r="BE976" i="2"/>
  <c r="BE988" i="2"/>
  <c r="BE1000" i="2"/>
  <c r="BE1005" i="2"/>
  <c r="BE1020" i="2"/>
  <c r="BE1033" i="2"/>
  <c r="BE1034" i="2"/>
  <c r="BE1043" i="2"/>
  <c r="BE1044" i="2"/>
  <c r="BE1048" i="2"/>
  <c r="BE1051" i="2"/>
  <c r="BE1070" i="2"/>
  <c r="BE1089" i="2"/>
  <c r="BE1371" i="2"/>
  <c r="BE1381" i="2"/>
  <c r="BE1391" i="2"/>
  <c r="BE1427" i="2"/>
  <c r="BE1452" i="2"/>
  <c r="BE1477" i="2"/>
  <c r="BE67" i="2"/>
  <c r="BE68" i="2"/>
  <c r="BE152" i="2"/>
  <c r="BE161" i="2"/>
  <c r="BE232" i="2"/>
  <c r="BE263" i="2"/>
  <c r="BE328" i="2"/>
  <c r="BE390" i="2"/>
  <c r="BE438" i="2"/>
  <c r="BE447" i="2"/>
  <c r="BE458" i="2"/>
  <c r="BE569" i="2"/>
  <c r="BE662" i="2"/>
  <c r="BE753" i="2"/>
  <c r="BE828" i="2"/>
  <c r="BE909" i="2"/>
  <c r="BE913" i="2"/>
  <c r="BE982" i="2"/>
  <c r="BE989" i="2"/>
  <c r="BE991" i="2"/>
  <c r="BE1017" i="2"/>
  <c r="BE1026" i="2"/>
  <c r="BE1032" i="2"/>
  <c r="BE1040" i="2"/>
  <c r="BE1042" i="2"/>
  <c r="BE1108" i="2"/>
  <c r="BE1133" i="2"/>
  <c r="BE1143" i="2"/>
  <c r="BE1144" i="2"/>
  <c r="BE1146" i="2"/>
  <c r="BE1249" i="2"/>
  <c r="BE1363" i="2"/>
</calcChain>
</file>

<file path=xl/sharedStrings.xml><?xml version="1.0" encoding="utf-8"?>
<sst xmlns="http://schemas.openxmlformats.org/spreadsheetml/2006/main" count="13581" uniqueCount="932">
  <si>
    <t/>
  </si>
  <si>
    <t>False</t>
  </si>
  <si>
    <t>Stavba:</t>
  </si>
  <si>
    <t>MU Pedagogická fakulta - Rekonstrukce vodovodních rozvodů a odpadů - 1. etapa</t>
  </si>
  <si>
    <t>Místo:</t>
  </si>
  <si>
    <t>Poříčí 7, 603 00 Brno</t>
  </si>
  <si>
    <t>Datum:</t>
  </si>
  <si>
    <t>Zadavatel:</t>
  </si>
  <si>
    <t>Zhotovitel:</t>
  </si>
  <si>
    <t>Projektant:</t>
  </si>
  <si>
    <t>True</t>
  </si>
  <si>
    <t>Zpracovatel:</t>
  </si>
  <si>
    <t>DPH</t>
  </si>
  <si>
    <t>základní</t>
  </si>
  <si>
    <t>Kód</t>
  </si>
  <si>
    <t>Popis</t>
  </si>
  <si>
    <t>Typ</t>
  </si>
  <si>
    <t>D</t>
  </si>
  <si>
    <t>0</t>
  </si>
  <si>
    <t>1</t>
  </si>
  <si>
    <t>2</t>
  </si>
  <si>
    <t>Cena celkem [CZK]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</si>
  <si>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</si>
  <si>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</si>
  <si>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</si>
  <si>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</si>
  <si>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</si>
  <si>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</si>
  <si>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</si>
  <si>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</si>
  <si>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</si>
  <si>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</si>
  <si>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</si>
  <si>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</si>
  <si>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ROZPOCET</t>
  </si>
  <si>
    <t>Zemní práce</t>
  </si>
  <si>
    <t>K</t>
  </si>
  <si>
    <t>m3</t>
  </si>
  <si>
    <t>CS ÚRS 2021 01</t>
  </si>
  <si>
    <t>4</t>
  </si>
  <si>
    <t>Online PSC</t>
  </si>
  <si>
    <t>https://podminky.urs.cz/item/CS_URS_2021_01/139001101</t>
  </si>
  <si>
    <t>VV</t>
  </si>
  <si>
    <t>1.etapa</t>
  </si>
  <si>
    <t>1.PP</t>
  </si>
  <si>
    <t>nové napojení patních kolen stoupaček S1-S6</t>
  </si>
  <si>
    <t>(1,0*1,0*0,6)*6</t>
  </si>
  <si>
    <t>-55827752</t>
  </si>
  <si>
    <t>https://podminky.urs.cz/item/CS_URS_2021_01/139751101</t>
  </si>
  <si>
    <t>m.č.1030-šachta pro čerpadlo</t>
  </si>
  <si>
    <t>(0,80*0,80*0,80)</t>
  </si>
  <si>
    <t xml:space="preserve">m.č.1027-revizní šachta </t>
  </si>
  <si>
    <t>(0,8*0,8*0,7)</t>
  </si>
  <si>
    <t>Součet</t>
  </si>
  <si>
    <t>3</t>
  </si>
  <si>
    <t>-1188050440</t>
  </si>
  <si>
    <t>https://podminky.urs.cz/item/CS_URS_2021_01/161111502</t>
  </si>
  <si>
    <t>162211311</t>
  </si>
  <si>
    <t>1895256175</t>
  </si>
  <si>
    <t>https://podminky.urs.cz/item/CS_URS_2021_01/162211311</t>
  </si>
  <si>
    <t>5</t>
  </si>
  <si>
    <t>162211319</t>
  </si>
  <si>
    <t>Vodorovné přemístění výkopku nebo sypaniny stavebním kolečkem s vyprázdněním kolečka na hromady nebo do dopravního prostředku na vzdálenost do 10 m Příplatek za každých dalších 10 m k ceně -1311</t>
  </si>
  <si>
    <t>1626093644</t>
  </si>
  <si>
    <t>https://podminky.urs.cz/item/CS_URS_2021_01/162211319</t>
  </si>
  <si>
    <t>4,56*5 'Přepočtené koeficientem množství</t>
  </si>
  <si>
    <t>Svislé a kompletní konstrukce</t>
  </si>
  <si>
    <t>6</t>
  </si>
  <si>
    <t>310236241</t>
  </si>
  <si>
    <t>Zazdívka otvorů ve zdivu nadzákladovém cihlami pálenými plochy přes 0,0225 m2 do 0,09 m2, ve zdi tl. do 300 mm</t>
  </si>
  <si>
    <t>kus</t>
  </si>
  <si>
    <t>-664513244</t>
  </si>
  <si>
    <t>ZTI - pro připojovací potrubí k zař. předmětům</t>
  </si>
  <si>
    <t>1. etapa</t>
  </si>
  <si>
    <t>(4+3+3+3+2+3+3+3+2+3+3+2*2+2*2)</t>
  </si>
  <si>
    <t>4.NP</t>
  </si>
  <si>
    <t>1*2</t>
  </si>
  <si>
    <t>310236261</t>
  </si>
  <si>
    <t>Zazdívka otvorů ve zdivu nadzákladovém cihlami pálenými plochy přes 0,0225 m2 do 0,09 m2, ve zdi tl. přes 450 do 900 mm</t>
  </si>
  <si>
    <t>-2097695095</t>
  </si>
  <si>
    <t>https://podminky.urs.cz/item/CS_URS_2021_01/310236261</t>
  </si>
  <si>
    <t>"m.č.1030 - průraz obvodovou stěnou " 1</t>
  </si>
  <si>
    <t>8</t>
  </si>
  <si>
    <t>310278842</t>
  </si>
  <si>
    <t>Zazdívka otvorů ve zdivu nadzákladovém nepálenými tvárnicemi plochy přes 0,25 m2 do 1 m2 , ve zdi tl. do 300 mm</t>
  </si>
  <si>
    <t>614161363</t>
  </si>
  <si>
    <t>https://podminky.urs.cz/item/CS_URS_2021_01/310278842</t>
  </si>
  <si>
    <t>m.č.1028</t>
  </si>
  <si>
    <t>(1,00*0,70)*2*0,25</t>
  </si>
  <si>
    <t>9</t>
  </si>
  <si>
    <t>342272225</t>
  </si>
  <si>
    <t>m2</t>
  </si>
  <si>
    <t>2090629188</t>
  </si>
  <si>
    <t>https://podminky.urs.cz/item/CS_URS_2021_01/342272225</t>
  </si>
  <si>
    <t>(2,17*2,80)+(1,10*2,00)-(0,70*2,05)</t>
  </si>
  <si>
    <t>m.č.1030</t>
  </si>
  <si>
    <t>(1,57*2,80)-(1,00*2,05)</t>
  </si>
  <si>
    <t>m.č.1028b,1027</t>
  </si>
  <si>
    <t>(1,10+0,60)*2,80</t>
  </si>
  <si>
    <t>https://podminky.urs.cz/item/CS_URS_2021_01/386381111</t>
  </si>
  <si>
    <t>Úpravy povrchů, podlahy a osazování výplní</t>
  </si>
  <si>
    <t>611135101</t>
  </si>
  <si>
    <t>Hrubá výplň rýh maltou jakékoli šířky rýhy ve stropech</t>
  </si>
  <si>
    <t>1985217304</t>
  </si>
  <si>
    <t>https://podminky.urs.cz/item/CS_URS_2021_01/611135101</t>
  </si>
  <si>
    <t>"P1/P2" (0,30)*2</t>
  </si>
  <si>
    <t>"V1-V6" (0,30)*0,30*6</t>
  </si>
  <si>
    <t>"S1-S6" (0,30)*0,15*6</t>
  </si>
  <si>
    <t>"S"  (0,30)*0,15*7</t>
  </si>
  <si>
    <t>1.NP</t>
  </si>
  <si>
    <t>"P1" (0,60)*0,15</t>
  </si>
  <si>
    <t>"V1" (0,60)*0,30</t>
  </si>
  <si>
    <t>"S1" (0,60)*0,15</t>
  </si>
  <si>
    <t>2.NP</t>
  </si>
  <si>
    <t>3.NP</t>
  </si>
  <si>
    <t>"V1" (0,85)*0,30</t>
  </si>
  <si>
    <t>"S1" (0,85)*0,15</t>
  </si>
  <si>
    <t>5.NP</t>
  </si>
  <si>
    <t xml:space="preserve">"V1" </t>
  </si>
  <si>
    <t>"S1" (0,45)*0,15</t>
  </si>
  <si>
    <t>612121112</t>
  </si>
  <si>
    <t>Zatření spár vnitřních povrchů stěrkovou hmotou, ploch z pórobetonových tvárnic stěn</t>
  </si>
  <si>
    <t>-1087552643</t>
  </si>
  <si>
    <t>https://podminky.urs.cz/item/CS_URS_2021_01/612121112</t>
  </si>
  <si>
    <t xml:space="preserve">"m.č.1030" </t>
  </si>
  <si>
    <t>612135001</t>
  </si>
  <si>
    <t>Vyrovnání nerovností podkladu vnitřních omítaných ploch maltou, tloušťky do 10 mm vápenocementovou stěn</t>
  </si>
  <si>
    <t>342299049</t>
  </si>
  <si>
    <t>https://podminky.urs.cz/item/CS_URS_2021_01/612135001</t>
  </si>
  <si>
    <t>m.č. 1006,1006a</t>
  </si>
  <si>
    <t>(2,12*2+0,9*2)*2,00-(0,90*2,00)*2</t>
  </si>
  <si>
    <t>(1,31*4+0,80*4)*2,00-(0,80*2,00)*2</t>
  </si>
  <si>
    <t>(0,90+2,85+1,43+1,10+1,34+1,55+1,90+1,30)*2,00</t>
  </si>
  <si>
    <t>-(0,90+0,80+0,80)*2,00</t>
  </si>
  <si>
    <t>m.č.1041,1042,1043,1044,1045</t>
  </si>
  <si>
    <t>(1,62*2+1,20*2)*2,00-(0,70*2,00)</t>
  </si>
  <si>
    <t>(1,00*2+1,20*2)*2,00-(0,70*2,00)</t>
  </si>
  <si>
    <t>(2,72+3,79+1,10+2,65+1,62+1,14)*2,00-(0,70*2,00)*2-(0,90*2,00)</t>
  </si>
  <si>
    <t>(1,05+2,45+1,52+2,45+0,47)*2,00-(0,90*2,00)</t>
  </si>
  <si>
    <t>m.č.1027c</t>
  </si>
  <si>
    <t>(1,75+0,20+0,90+2,09+0,90+1,02+0,40+1,75+0,47+0,40)*2,30-(0,80*2,05)</t>
  </si>
  <si>
    <t>(1,75+0,20+0,90+2,09+0,90+1,02+0,40+1,75+0,47+0,40)*0,50</t>
  </si>
  <si>
    <t>(2,17*4+1,94*2+1,59*2)*2,00-(0,70*2,00)*2-(0,90*2,00)</t>
  </si>
  <si>
    <t>"m.č.1005" 2,00*1,50</t>
  </si>
  <si>
    <t>"m.č.1034,1035,1036,1037,1038a,1032" 2,00+2,00+2,00+2,00+2,00+2,00</t>
  </si>
  <si>
    <t>"m.č.1027a" 2,00*2,30</t>
  </si>
  <si>
    <t>"m.č.1028b" 3,20*1,50</t>
  </si>
  <si>
    <t>"m.č.1031b" (0,90+0,82+0,90+0,15)*2,00+(0,90+0,90)*1,50</t>
  </si>
  <si>
    <t>Mezisoučet</t>
  </si>
  <si>
    <t>"m.č.1013a" 2,30*1,50</t>
  </si>
  <si>
    <t>"m.č.1022,1021a" 2,00+2,00</t>
  </si>
  <si>
    <t>"m.č.2030,2029" 2,00+2,00</t>
  </si>
  <si>
    <t>"m.č.3022" 2,00</t>
  </si>
  <si>
    <t>"m.č.4001" 2,00</t>
  </si>
  <si>
    <t>"m.č.4015" 3,00</t>
  </si>
  <si>
    <t>"m.č.5003,5004,5034,5033,5032" 2,00+2,00+2,00+2,00+2,00</t>
  </si>
  <si>
    <t>208,694*2 'Přepočtené koeficientem množství</t>
  </si>
  <si>
    <t>612135101</t>
  </si>
  <si>
    <t>Hrubá výplň rýh maltou jakékoli šířky rýhy ve stěnách</t>
  </si>
  <si>
    <t>784709318</t>
  </si>
  <si>
    <t>https://podminky.urs.cz/item/CS_URS_2021_01/612135101</t>
  </si>
  <si>
    <t>"P1/P2" (0,50)*2</t>
  </si>
  <si>
    <t>"V1-V6" (0,50)*0,30*6</t>
  </si>
  <si>
    <t>"S1-S6" (2,80)*0,15*6</t>
  </si>
  <si>
    <t>"S" (2,80)*0,15*7</t>
  </si>
  <si>
    <t>"P1" (3,90)*0,15</t>
  </si>
  <si>
    <t>"V1" (3,90)*0,30</t>
  </si>
  <si>
    <t>"S1" (3,90)*0,15</t>
  </si>
  <si>
    <t>"P1"(3,90)*0,15</t>
  </si>
  <si>
    <t>"V1" (2,75)*0,30</t>
  </si>
  <si>
    <t>"S1" (2,75)*0,15</t>
  </si>
  <si>
    <t>16</t>
  </si>
  <si>
    <t>612135101A</t>
  </si>
  <si>
    <t>169858849</t>
  </si>
  <si>
    <t>ZTI - rýhy pro připojovací potrubí k zař. předmětům</t>
  </si>
  <si>
    <t>"celkem" 91,00*0,15</t>
  </si>
  <si>
    <t>"celkem" 19,20*0,15</t>
  </si>
  <si>
    <t>"P1-hydrant" 1,00*0,10</t>
  </si>
  <si>
    <t>"celkem" 7,10*0,15</t>
  </si>
  <si>
    <t>"P1-hydrant" 1,30*0,10</t>
  </si>
  <si>
    <t>"celkem" 6,40*0,15</t>
  </si>
  <si>
    <t>"P1-hydrant" 1,60*0,10</t>
  </si>
  <si>
    <t>"celkem" 7,30*0,15</t>
  </si>
  <si>
    <t>"P1-hydrant" 1,50*0,10</t>
  </si>
  <si>
    <t>"celkem" 7,90*0,15</t>
  </si>
  <si>
    <t>ZTI - rýhy pro připojovací potrubí odpadní</t>
  </si>
  <si>
    <t>"celkem" 15,10*0,10</t>
  </si>
  <si>
    <t>"celkem" 4,00*0,10</t>
  </si>
  <si>
    <t>"celkem" 6,60*0,10</t>
  </si>
  <si>
    <t>"celkem"2,80*0,10</t>
  </si>
  <si>
    <t>"celkem" 12,50*0,10</t>
  </si>
  <si>
    <t>612315121</t>
  </si>
  <si>
    <t>Vápenná omítka rýh štuková ve stěnách, šířky rýhy do 150 mm</t>
  </si>
  <si>
    <t>1547841057</t>
  </si>
  <si>
    <t>https://podminky.urs.cz/item/CS_URS_2021_01/612315121</t>
  </si>
  <si>
    <t>"P1/P2" (0,50)*0,15*2</t>
  </si>
  <si>
    <t>612315121A</t>
  </si>
  <si>
    <t>1599907603</t>
  </si>
  <si>
    <t>612315122</t>
  </si>
  <si>
    <t>Vápenná omítka rýh štuková ve stěnách, šířky rýhy přes 150 do 300 mm</t>
  </si>
  <si>
    <t>-315786491</t>
  </si>
  <si>
    <t>https://podminky.urs.cz/item/CS_URS_2021_01/612315122</t>
  </si>
  <si>
    <t>612321111</t>
  </si>
  <si>
    <t>Omítka vápenocementová vnitřních ploch nanášená ručně jednovrstvá, tloušťky do 10 mm hrubá zatřená svislých konstrukcí stěn</t>
  </si>
  <si>
    <t>-294892677</t>
  </si>
  <si>
    <t>https://podminky.urs.cz/item/CS_URS_2021_01/612321111</t>
  </si>
  <si>
    <t>612321141</t>
  </si>
  <si>
    <t>Omítka vápenocementová vnitřních ploch nanášená ručně dvouvrstvá, tloušťky jádrové omítky do 10 mm a tloušťky štuku do 3 mm štuková svislých konstrukcí stěn</t>
  </si>
  <si>
    <t>1127652374</t>
  </si>
  <si>
    <t>https://podminky.urs.cz/item/CS_URS_2021_01/612321141</t>
  </si>
  <si>
    <t xml:space="preserve">m.č.1030 </t>
  </si>
  <si>
    <t>m.č.1028b</t>
  </si>
  <si>
    <t>(3,30*1,50)</t>
  </si>
  <si>
    <t>(1,10+0,60)*2,80*2</t>
  </si>
  <si>
    <t>612325221</t>
  </si>
  <si>
    <t>Vápenocementová omítka jednotlivých malých ploch štuková na stěnách, plochy jednotlivě do 0,09 m2</t>
  </si>
  <si>
    <t>1993052149</t>
  </si>
  <si>
    <t>https://podminky.urs.cz/item/CS_URS_2021_01/612325221</t>
  </si>
  <si>
    <t>(4+3+3+3+2+3+3+3+2+3+3+2*2+2*2)*2</t>
  </si>
  <si>
    <t>612325223</t>
  </si>
  <si>
    <t>Vápenocementová omítka jednotlivých malých ploch štuková na stěnách, plochy jednotlivě přes 0,25 do 1 m2</t>
  </si>
  <si>
    <t>-1713067502</t>
  </si>
  <si>
    <t>https://podminky.urs.cz/item/CS_URS_2021_01/612325223</t>
  </si>
  <si>
    <t>612325423</t>
  </si>
  <si>
    <t>Oprava vápenocementové omítky vnitřních ploch štukové dvouvrstvé, tloušťky do 20 mm a tloušťky štuku do 3 mm stěn, v rozsahu opravované plochy přes 30 do 50%</t>
  </si>
  <si>
    <t>146643369</t>
  </si>
  <si>
    <t>https://podminky.urs.cz/item/CS_URS_2021_01/612325423</t>
  </si>
  <si>
    <t>"m.č.1029,1028b" (63,0+54,0)</t>
  </si>
  <si>
    <t>https://podminky.urs.cz/item/CS_URS_2021_01/612821001</t>
  </si>
  <si>
    <t>(0,53+0,20+3,62+2,20+3,62+0,40+0,53)*2,80</t>
  </si>
  <si>
    <t>619996145</t>
  </si>
  <si>
    <t>Ochrana stavebních konstrukcí a samostatných prvků včetně pozdějšího odstranění obalením geotextilií samostatných konstrukcí a prvků</t>
  </si>
  <si>
    <t>247825345</t>
  </si>
  <si>
    <t>https://podminky.urs.cz/item/CS_URS_2021_01/619996145</t>
  </si>
  <si>
    <t>Prachová zábrana při provádění bouracích prací</t>
  </si>
  <si>
    <t>1.PP+1.NP+2.NP+3.NP+4.NP+5.NP+Půda</t>
  </si>
  <si>
    <t>600,0</t>
  </si>
  <si>
    <t>631311123</t>
  </si>
  <si>
    <t>Mazanina z betonu prostého bez zvýšených nároků na prostředí tl. přes 80 do 120 mm tř. C 12/15</t>
  </si>
  <si>
    <t>-650985408</t>
  </si>
  <si>
    <t>https://podminky.urs.cz/item/CS_URS_2021_01/631311123</t>
  </si>
  <si>
    <t>(1,0*1,0*0,10)*6</t>
  </si>
  <si>
    <t>631311131</t>
  </si>
  <si>
    <t>Doplnění dosavadních mazanin prostým betonem s dodáním hmot, bez potěru, plochy jednotlivě do 1 m2 a tl. přes 80 mm</t>
  </si>
  <si>
    <t>-611306875</t>
  </si>
  <si>
    <t>https://podminky.urs.cz/item/CS_URS_2021_01/631311131</t>
  </si>
  <si>
    <t>(1,10*0,80*0,10)</t>
  </si>
  <si>
    <t>631312141</t>
  </si>
  <si>
    <t>Doplnění dosavadních mazanin prostým betonem s dodáním hmot, bez potěru, plochy jednotlivě rýh v dosavadních mazaninách</t>
  </si>
  <si>
    <t>-2041943360</t>
  </si>
  <si>
    <t>https://podminky.urs.cz/item/CS_URS_2021_01/631312141</t>
  </si>
  <si>
    <t>(1,57+1,15+1,10)*0,15*0,10</t>
  </si>
  <si>
    <t>632450133</t>
  </si>
  <si>
    <t>Potěr cementový vyrovnávací ze suchých směsí v ploše o průměrné (střední) tl. přes 30 do 40 mm</t>
  </si>
  <si>
    <t>402153700</t>
  </si>
  <si>
    <t>https://podminky.urs.cz/item/CS_URS_2021_01/632450133</t>
  </si>
  <si>
    <t>(1,0*1,0)*6</t>
  </si>
  <si>
    <t>632451103</t>
  </si>
  <si>
    <t>Potěr cementový samonivelační ze suchých směsí tloušťky přes 5 do 10 mm</t>
  </si>
  <si>
    <t>1714683434</t>
  </si>
  <si>
    <t>https://podminky.urs.cz/item/CS_URS_2021_01/632451103</t>
  </si>
  <si>
    <t>(3,62*2,20+1,57*0,53)-(1,00*1,10)</t>
  </si>
  <si>
    <t>32</t>
  </si>
  <si>
    <t>632451431</t>
  </si>
  <si>
    <t>Doplnění cementového potěru na mazaninách a betonových podkladech (s dodáním hmot), hlazeného dřevěným nebo ocelovým hladítkem, plochy jednotlivě do 1 m2 a tl. přes 20 do 30 mm</t>
  </si>
  <si>
    <t>1900397815</t>
  </si>
  <si>
    <t>https://podminky.urs.cz/item/CS_URS_2021_01/632451431</t>
  </si>
  <si>
    <t xml:space="preserve">"15%" 9,59*0,15 </t>
  </si>
  <si>
    <t>"15%" 12,60*0,15</t>
  </si>
  <si>
    <t>"15%" 3,23*0,15</t>
  </si>
  <si>
    <t>635111141</t>
  </si>
  <si>
    <t>Násyp ze štěrkopísku, písku nebo kameniva pod podlahy s udusáním a urovnáním povrchu z kameniva hrubého 8-16</t>
  </si>
  <si>
    <t>-2096935400</t>
  </si>
  <si>
    <t>https://podminky.urs.cz/item/CS_URS_2021_01/635111141</t>
  </si>
  <si>
    <t>m.č.1030-betonová vana + šachta pro čerpadlo</t>
  </si>
  <si>
    <t>(1,10*0,80*0,50)</t>
  </si>
  <si>
    <t>642942111</t>
  </si>
  <si>
    <t>Osazování zárubní nebo rámů kovových dveřních lisovaných nebo z úhelníků bez dveřních křídel na cementovou maltu, plochy otvoru do 2,5 m2</t>
  </si>
  <si>
    <t>1772326596</t>
  </si>
  <si>
    <t>https://podminky.urs.cz/item/CS_URS_2021_01/642942111</t>
  </si>
  <si>
    <t>"m.č.1028" 1</t>
  </si>
  <si>
    <t>"m.č.1028b" 1</t>
  </si>
  <si>
    <t>"m.č.1030" 1</t>
  </si>
  <si>
    <t>M</t>
  </si>
  <si>
    <t>-2047699077</t>
  </si>
  <si>
    <t>55331482</t>
  </si>
  <si>
    <t>zárubeň jednokřídlá ocelová pro zdění tl stěny 75-100mm rozměru 800/1970, 2100mm s povrchovou úpravou</t>
  </si>
  <si>
    <t>384709474</t>
  </si>
  <si>
    <t>1.NP - 5.NP (800/1970)</t>
  </si>
  <si>
    <t>5+4</t>
  </si>
  <si>
    <t>Ostatní konstrukce a práce, bourání</t>
  </si>
  <si>
    <t>949101112</t>
  </si>
  <si>
    <t>Lešení pomocné pracovní pro objekty pozemních staveb pro zatížení do 150 kg/m2, o výšce lešeňové podlahy přes 1,9 do 3,5 m</t>
  </si>
  <si>
    <t>-1138931472</t>
  </si>
  <si>
    <t>https://podminky.urs.cz/item/CS_URS_2021_01/949101112</t>
  </si>
  <si>
    <t>stoupačky 1.PP+1.NP+2.NP+3.NP+4.NP+5.NP+půda</t>
  </si>
  <si>
    <t>(1,0*23)*3+(1,0*3)*3+(1,0*3)*3+(1,0*3)*3+(1,0*4)*3+(1,0*2)+(2,0*2)*2</t>
  </si>
  <si>
    <t>soc. zař. 1.PP-5.NP</t>
  </si>
  <si>
    <t>((2,12*0,90)+(1,31*0,80)*2+(2,85*0,90+1,55*1,95))*3</t>
  </si>
  <si>
    <t>((1,62*1,20)+(1,00*1,20)+(2,72*1,14+1,10*2,65)+(1,52*1,85+1,05*0,60))*3</t>
  </si>
  <si>
    <t>((1,75*0,87-0,47*0,50)+(2,09*0,90+0,20*0,30))*3</t>
  </si>
  <si>
    <t>((1,94+1,59)*2,17)*3</t>
  </si>
  <si>
    <t>(0,90*0,80)*3</t>
  </si>
  <si>
    <t>(4,50*2,10+1,20*0,82)*3</t>
  </si>
  <si>
    <t>(10,0*0,6)*3+(3,5*0,6)*3</t>
  </si>
  <si>
    <t>952901111</t>
  </si>
  <si>
    <t>Vyčištění budov nebo objektů před předáním do užívání budov bytové nebo občanské výstavby, světlé výšky podlaží do 4 m</t>
  </si>
  <si>
    <t>133884310</t>
  </si>
  <si>
    <t>https://podminky.urs.cz/item/CS_URS_2021_01/952901111</t>
  </si>
  <si>
    <t>(2,12*0,90)+(1,31*0,80)*2+(2,85*0,90+1,55*1,95)</t>
  </si>
  <si>
    <t>(1,62*1,20)+(1,00*1,20)+(2,72*1,14+1,10*2,65)+(1,52*1,85+1,05*0,60)</t>
  </si>
  <si>
    <t>(1,75*0,87-0,47*0,50)+(2,09*0,90+0,20*0,30)</t>
  </si>
  <si>
    <t>(1,94+1,59)*2,17</t>
  </si>
  <si>
    <t>(4,50*2,10+1,20*0,82)</t>
  </si>
  <si>
    <t>(2,8*2,8+7,4*4,5+2,5*4,3+2,4*4,3+2,4*4,3+2,4*4,3+5,2*3,9+5,9*2,5+4,9*5,9)</t>
  </si>
  <si>
    <t>(2,2*6,4+2,3*2,2+2,2*3,8+5,0*3,0+2,7*2,8+2,3*2,6+49,5*2,7+4,2*1,0+3,5*2,7)</t>
  </si>
  <si>
    <t>(18,7+29,2+52,7)</t>
  </si>
  <si>
    <t>(4,3*2,9+3,8*2,9+3,2*6,1+11,5*2,9)+18,3</t>
  </si>
  <si>
    <t>2.Np</t>
  </si>
  <si>
    <t>(22,0*2,9+3,2*6,3+7,8*6,3+3,0*3,0)</t>
  </si>
  <si>
    <t>(14,5*2,9+7,0*2,9+3,2*6,3+7,3*6,3+3,0*3,0)</t>
  </si>
  <si>
    <t>(4,9*2,2+3,2*6,3+9,8*6,3+3,0*3,0+22,0*2,9)</t>
  </si>
  <si>
    <t>(10,0+4,2*3,5+3,5*3,6+3,0*4,5+3,5*4,5+8,8*1,9+12,0*1,9)</t>
  </si>
  <si>
    <t>Půda</t>
  </si>
  <si>
    <t>(3,0*3,0)*2</t>
  </si>
  <si>
    <t>1.PP+1.NP+2.NP+3.NP+4.NP+5.NP</t>
  </si>
  <si>
    <t>Zakrývání nábytku a podlah geotextilií.</t>
  </si>
  <si>
    <t>70,0</t>
  </si>
  <si>
    <t>952902611R1</t>
  </si>
  <si>
    <t xml:space="preserve">Průběžné čištění budov při provádění rekonstrukcí a oprav </t>
  </si>
  <si>
    <t>-1024092904</t>
  </si>
  <si>
    <t>Průběžné čistění chodeb a místností</t>
  </si>
  <si>
    <t>1140,057*4 'Přepočtené koeficientem množství</t>
  </si>
  <si>
    <t>953941210</t>
  </si>
  <si>
    <t>Osazení drobných kovových výrobků bez jejich dodání, dvířka pro hydranty plochy do 1 m2</t>
  </si>
  <si>
    <t>1720840412</t>
  </si>
  <si>
    <t>https://podminky.urs.cz/item/CS_URS_2021_01/953941210</t>
  </si>
  <si>
    <t>1.PP - 4.NP</t>
  </si>
  <si>
    <t>1+1+1+1+1</t>
  </si>
  <si>
    <t>m.č.1028 - ventilátor</t>
  </si>
  <si>
    <t>962031133</t>
  </si>
  <si>
    <t>Bourání příček z cihel, tvárnic nebo příčkovek z cihel pálených, plných nebo dutých na maltu vápennou nebo vápenocementovou, tl. do 150 mm</t>
  </si>
  <si>
    <t>-1459445709</t>
  </si>
  <si>
    <t>https://podminky.urs.cz/item/CS_URS_2021_01/962031133</t>
  </si>
  <si>
    <t>(1,82*2,90)+(0,40)*2,90</t>
  </si>
  <si>
    <t>https://podminky.urs.cz/item/CS_URS_2021_01/965043341</t>
  </si>
  <si>
    <t>m.č. 1028, 1028b, 1027c</t>
  </si>
  <si>
    <t>(11,0+6,0+8,0)+(2,0)</t>
  </si>
  <si>
    <t>965043421</t>
  </si>
  <si>
    <t>Bourání mazanin betonových s potěrem nebo teracem tl. do 150 mm, plochy do 1 m2</t>
  </si>
  <si>
    <t>1382477310</t>
  </si>
  <si>
    <t>https://podminky.urs.cz/item/CS_URS_2021_01/965043421</t>
  </si>
  <si>
    <t>(1,0*1,0*0,15)*6</t>
  </si>
  <si>
    <t>965045111</t>
  </si>
  <si>
    <t>Bourání potěrů tl. do 50 mm cementových nebo pískocementových, plochy do 1 m2</t>
  </si>
  <si>
    <t>-2146309311</t>
  </si>
  <si>
    <t>https://podminky.urs.cz/item/CS_URS_2021_01/965045111</t>
  </si>
  <si>
    <t>(1,94+0,10+1,59)*2,17</t>
  </si>
  <si>
    <t>(3,62*2,20+1,57*0,53)-(1,30*1,25)</t>
  </si>
  <si>
    <t>m.č.1031b</t>
  </si>
  <si>
    <t>(0,90*0,80)</t>
  </si>
  <si>
    <t>m.č.1029</t>
  </si>
  <si>
    <t>https://podminky.urs.cz/item/CS_URS_2021_01/965046119</t>
  </si>
  <si>
    <t>51,625*2 'Přepočtené koeficientem množství</t>
  </si>
  <si>
    <t>965081213</t>
  </si>
  <si>
    <t>Bourání podlah z dlaždic bez podkladního lože nebo mazaniny, s jakoukoliv výplní spár keramických nebo xylolitových tl. do 10 mm, plochy přes 1 m2</t>
  </si>
  <si>
    <t>1833887821</t>
  </si>
  <si>
    <t>https://podminky.urs.cz/item/CS_URS_2021_01/965081213</t>
  </si>
  <si>
    <t>968072244R1</t>
  </si>
  <si>
    <t>Vybourání kovových rámů hydrantových skříní plochy do1 m2</t>
  </si>
  <si>
    <t>-953719738</t>
  </si>
  <si>
    <t>"m.č.1027c" 1</t>
  </si>
  <si>
    <t>969031112</t>
  </si>
  <si>
    <t>Vybourání vnitřního potrubí včetně vysekání drážky ocelového přes DN 50 do DN 100</t>
  </si>
  <si>
    <t>m</t>
  </si>
  <si>
    <t>383494409</t>
  </si>
  <si>
    <t>https://podminky.urs.cz/item/CS_URS_2021_01/969031112</t>
  </si>
  <si>
    <t>"P1/P2" (0,50+0,30)*2</t>
  </si>
  <si>
    <t>"P1" (3,90+0,60)</t>
  </si>
  <si>
    <t>"P1" 3,90</t>
  </si>
  <si>
    <t>969041111</t>
  </si>
  <si>
    <t>Vybourání vnitřního potrubí včetně vysekání drážky plastového do DN 50</t>
  </si>
  <si>
    <t>-1353088870</t>
  </si>
  <si>
    <t>https://podminky.urs.cz/item/CS_URS_2021_01/969041111</t>
  </si>
  <si>
    <t>"V1" (0,50+0,30)*3</t>
  </si>
  <si>
    <t>"V2" (0,50+0,30)*3</t>
  </si>
  <si>
    <t>"V3" (0,50+0,30)*3</t>
  </si>
  <si>
    <t>"V4" (0,50+0,30)*3</t>
  </si>
  <si>
    <t>"V5" (0,50+0,30)*3</t>
  </si>
  <si>
    <t>"V6" (0,50+0,30)*3</t>
  </si>
  <si>
    <t>"V1" (3,90+0,60)*3</t>
  </si>
  <si>
    <t>"V1" (3,90+0,85)*3</t>
  </si>
  <si>
    <t>"V1" (2,75)*3</t>
  </si>
  <si>
    <t>969041112</t>
  </si>
  <si>
    <t>Vybourání vnitřního potrubí včetně vysekání drážky plastového přes DN 50 do DN 100</t>
  </si>
  <si>
    <t>-284582608</t>
  </si>
  <si>
    <t>https://podminky.urs.cz/item/CS_URS_2021_01/969041112</t>
  </si>
  <si>
    <t>"S1" (2,80+0,30)</t>
  </si>
  <si>
    <t>"S2" (2,80+0,30)</t>
  </si>
  <si>
    <t>"S3" (2,80+0,30)</t>
  </si>
  <si>
    <t>"S4" (2,80+0,30)</t>
  </si>
  <si>
    <t>"S5" (2,80+0,30)</t>
  </si>
  <si>
    <t>"S6" (2,80+0,30)</t>
  </si>
  <si>
    <t>"S" (2,80+0,30)*7</t>
  </si>
  <si>
    <t>"S1" (3,90+0,60)</t>
  </si>
  <si>
    <t>"S1" (3,90+0,85)</t>
  </si>
  <si>
    <t>"S1" (2,75+0,45+1,00)</t>
  </si>
  <si>
    <t>971033241</t>
  </si>
  <si>
    <t>Vybourání otvorů ve zdivu základovém nebo nadzákladovém z cihel, tvárnic, příčkovek z cihel pálených na maltu vápennou nebo vápenocementovou plochy do 0,0225 m2, tl. do 300 mm</t>
  </si>
  <si>
    <t>1794539215</t>
  </si>
  <si>
    <t>https://podminky.urs.cz/item/CS_URS_2021_01/971033241</t>
  </si>
  <si>
    <t>971033381</t>
  </si>
  <si>
    <t>Vybourání otvorů ve zdivu základovém nebo nadzákladovém z cihel, tvárnic, příčkovek z cihel pálených na maltu vápennou nebo vápenocementovou plochy do 0,09 m2, tl. do 900 mm</t>
  </si>
  <si>
    <t>1385198519</t>
  </si>
  <si>
    <t>https://podminky.urs.cz/item/CS_URS_2021_01/971033381</t>
  </si>
  <si>
    <t>973031812</t>
  </si>
  <si>
    <t>Vysekání výklenků nebo kapes ve zdivu z cihel na maltu vápennou nebo vápenocementovou kapes pro zavázání nových příček, tl. do 100 mm</t>
  </si>
  <si>
    <t>1009946756</t>
  </si>
  <si>
    <t>https://podminky.urs.cz/item/CS_URS_2021_01/973031812</t>
  </si>
  <si>
    <t xml:space="preserve">"m.č.1028" </t>
  </si>
  <si>
    <t>(2,80*2)</t>
  </si>
  <si>
    <t>974031144</t>
  </si>
  <si>
    <t>Vysekání rýh ve zdivu cihelném na maltu vápennou nebo vápenocementovou do hl. 70 mm a šířky do 150 mm</t>
  </si>
  <si>
    <t>1679197556</t>
  </si>
  <si>
    <t>https://podminky.urs.cz/item/CS_URS_2021_01/974031144</t>
  </si>
  <si>
    <t>(2,0+0,3+1,0+0,5+0,3)+(2,0+0,3+1,5+0,3+0,3)</t>
  </si>
  <si>
    <t>(2,0+0,3+0,9+2,2+1,1+0,3+1,8+1,1+2,0+1,0+0,8+0,3)</t>
  </si>
  <si>
    <t>(0,6+0,5+1,1+0,7+1,0+0,3)</t>
  </si>
  <si>
    <t>(2,0+0,3+1,0+1,0+5,7+0,2+0,5+2,0+0,5+0,4+0,3+0,3+0,3)</t>
  </si>
  <si>
    <t>(2,0+0,6+0,3)+(2,0+0,3+0,75+0,75+0,6+0,3)</t>
  </si>
  <si>
    <t>(2,0+0,3+0,75+0,6+0,4+0,2+0,5+0,3)</t>
  </si>
  <si>
    <t>(2,0+0,3+0,75+0,75+0,8+0,3)+(2,0+0,3+0,75+1,0+0,8+0,3)</t>
  </si>
  <si>
    <t>(2,0+4,2+0,7+2,2+0,3*5)+(2,0+3,0+2,2+1,8+0,3*5)</t>
  </si>
  <si>
    <t>(2,0+1,0+0,3)+(2,0+0,60+0,3)</t>
  </si>
  <si>
    <t>(2,0+0,9+0,8+4,6+0,7+1,5+3,1+0,7+0,3)+(0,7+1,3+0,7+0,3)+(0,5+0,3)+(0,5+0,3)</t>
  </si>
  <si>
    <t>(2,9+2,0+0,5+0,6+0,3+0,5+0,3)</t>
  </si>
  <si>
    <t>(0,5+0,6+3,3+0,5+0,3+0,9+0,3)</t>
  </si>
  <si>
    <t>(2,9+0,6+1,4+0,3+0,3+0,5+1,0+0,3)</t>
  </si>
  <si>
    <t>(0,8+0,1+1,6+0,3+0,3+1,8+0,3+0,3+0,6+0,6+0,6+0,6)</t>
  </si>
  <si>
    <t>974031153</t>
  </si>
  <si>
    <t>Vysekání rýh ve zdivu cihelném na maltu vápennou nebo vápenocementovou do hl. 100 mm a šířky do 100 mm</t>
  </si>
  <si>
    <t>329597716</t>
  </si>
  <si>
    <t>https://podminky.urs.cz/item/CS_URS_2021_01/974031153</t>
  </si>
  <si>
    <t>(0,8+3,1+0,4+1,5+0,75+1,4+0,75+0,7+1,0)+(0,5+0,8)+(0,2+0,8+0,7+0,7+0,8+0,2)</t>
  </si>
  <si>
    <t>"P1-hydrant" 1,00</t>
  </si>
  <si>
    <t>(0,9+0,8+1,3+0,6+0,2+0,2)</t>
  </si>
  <si>
    <t>"P1-hydrant" (0,3+1,0)</t>
  </si>
  <si>
    <t>(0,9+0,7+3,0+1,0+0,6+0,2+0,2)</t>
  </si>
  <si>
    <t>"P1-hydrant" (0,7+0,1+0,8)</t>
  </si>
  <si>
    <t>(0,7+0,2+0,5+1,0+0,2+0,2)</t>
  </si>
  <si>
    <t>"P1-hydrant" (0,70+0,80)</t>
  </si>
  <si>
    <t>(0,8+5,4+1,0+0,2+0,2+2,0+0,3+1,60+0,3+0,3+0,2+0,2)</t>
  </si>
  <si>
    <t>974031164</t>
  </si>
  <si>
    <t>Vysekání rýh ve zdivu cihelném na maltu vápennou nebo vápenocementovou do hl. 150 mm a šířky do 150 mm</t>
  </si>
  <si>
    <t>1242146382</t>
  </si>
  <si>
    <t>https://podminky.urs.cz/item/CS_URS_2021_01/974031164</t>
  </si>
  <si>
    <t>"S1" (2,80)</t>
  </si>
  <si>
    <t>"S2" (2,80)</t>
  </si>
  <si>
    <t>"S3" (2,80)</t>
  </si>
  <si>
    <t>"S4" (2,80)</t>
  </si>
  <si>
    <t>"S5" (2,80)</t>
  </si>
  <si>
    <t>"S6" (2,80)</t>
  </si>
  <si>
    <t>"S"  (2,80)*7</t>
  </si>
  <si>
    <t>"P1" (3,90)</t>
  </si>
  <si>
    <t>"S1" (3,90)</t>
  </si>
  <si>
    <t>"S1" (2,75)</t>
  </si>
  <si>
    <t>974031167</t>
  </si>
  <si>
    <t>Vysekání rýh ve zdivu cihelném na maltu vápennou nebo vápenocementovou do hl. 150 mm a šířky do 300 mm</t>
  </si>
  <si>
    <t>-1532980291</t>
  </si>
  <si>
    <t>https://podminky.urs.cz/item/CS_URS_2021_01/974031167</t>
  </si>
  <si>
    <t>"V1" 0,50</t>
  </si>
  <si>
    <t>"V2" 0,50</t>
  </si>
  <si>
    <t>"V3" 0,50</t>
  </si>
  <si>
    <t>"V4" 0,50</t>
  </si>
  <si>
    <t>"V5" 0,50</t>
  </si>
  <si>
    <t>"V6" 0,50</t>
  </si>
  <si>
    <t>"V1" 3,90</t>
  </si>
  <si>
    <t>"V1" 2,75</t>
  </si>
  <si>
    <t>974031264</t>
  </si>
  <si>
    <t>Vysekání rýh ve zdivu cihelném na maltu vápennou nebo vápenocementovou v prostoru přilehlém ke stropní konstrukci do hl. 150 mm a šířky do 150 mm</t>
  </si>
  <si>
    <t>226686044</t>
  </si>
  <si>
    <t>https://podminky.urs.cz/item/CS_URS_2021_01/974031264</t>
  </si>
  <si>
    <t>"S1" (0,30)</t>
  </si>
  <si>
    <t>"S2" (0,30)</t>
  </si>
  <si>
    <t>"S3" (0,30)</t>
  </si>
  <si>
    <t>"S4" (0,30)</t>
  </si>
  <si>
    <t>"S5" (0,30)</t>
  </si>
  <si>
    <t>"S6" (0,30)</t>
  </si>
  <si>
    <t>"S"  (0,30)*7</t>
  </si>
  <si>
    <t>"P1" (0,60)</t>
  </si>
  <si>
    <t>"S1" (0,60)</t>
  </si>
  <si>
    <t>"P1" (0,85)</t>
  </si>
  <si>
    <t>"S1" (0,85)</t>
  </si>
  <si>
    <t>"S1" (0,45)</t>
  </si>
  <si>
    <t>974031267</t>
  </si>
  <si>
    <t>Vysekání rýh ve zdivu cihelném na maltu vápennou nebo vápenocementovou v prostoru přilehlém ke stropní konstrukci do hl. 150 mm a šířky do 300 mm</t>
  </si>
  <si>
    <t>1194968890</t>
  </si>
  <si>
    <t>https://podminky.urs.cz/item/CS_URS_2021_01/974031267</t>
  </si>
  <si>
    <t>"V1" 0,30</t>
  </si>
  <si>
    <t>"V2" 0,30</t>
  </si>
  <si>
    <t>"V3" 0,30</t>
  </si>
  <si>
    <t>"V4" 0,30</t>
  </si>
  <si>
    <t>"V5" 0,30</t>
  </si>
  <si>
    <t>"V6" 0,30</t>
  </si>
  <si>
    <t>"V1" 0,60</t>
  </si>
  <si>
    <t>"V1" 0,85</t>
  </si>
  <si>
    <t>"V1" 0,00</t>
  </si>
  <si>
    <t>978013191</t>
  </si>
  <si>
    <t>Otlučení vápenných nebo vápenocementových omítek vnitřních ploch stěn s vyškrabáním spar, s očištěním zdiva, v rozsahu přes 50 do 100 %</t>
  </si>
  <si>
    <t>-124002538</t>
  </si>
  <si>
    <t>https://podminky.urs.cz/item/CS_URS_2021_01/978013191</t>
  </si>
  <si>
    <t>978059541</t>
  </si>
  <si>
    <t>Odsekání obkladů stěn včetně otlučení podkladní omítky až na zdivo z obkládaček vnitřních, z jakýchkoliv materiálů, plochy přes 1 m2</t>
  </si>
  <si>
    <t>-1675510873</t>
  </si>
  <si>
    <t>https://podminky.urs.cz/item/CS_URS_2021_01/978059541</t>
  </si>
  <si>
    <t>m.č.1006,1006a</t>
  </si>
  <si>
    <t>"m.č.1034,1035,1036,1037,1038a,1032" 2,00+2,00+2,00+2,00+2,00+2,00+2,00</t>
  </si>
  <si>
    <t>997</t>
  </si>
  <si>
    <t>t</t>
  </si>
  <si>
    <t>998</t>
  </si>
  <si>
    <t>Přesun hmot</t>
  </si>
  <si>
    <t>-770222778</t>
  </si>
  <si>
    <t>721</t>
  </si>
  <si>
    <t>Zdravotechnika - vnitřní kanalizace</t>
  </si>
  <si>
    <t>721111102R1</t>
  </si>
  <si>
    <t>soubor</t>
  </si>
  <si>
    <t>-1199885402</t>
  </si>
  <si>
    <t>725</t>
  </si>
  <si>
    <t>725110811</t>
  </si>
  <si>
    <t>Demontáž klozetů splachovacích s nádrží nebo tlakovým splachovačem</t>
  </si>
  <si>
    <t>-2140930983</t>
  </si>
  <si>
    <t>https://podminky.urs.cz/item/CS_URS_2021_01/725110811</t>
  </si>
  <si>
    <t>"m.č. 1006,1006a" 2</t>
  </si>
  <si>
    <t>"m.č.1041,1042,1043,1044,1045" 2</t>
  </si>
  <si>
    <t>https://podminky.urs.cz/item/CS_URS_2021_01/725122817</t>
  </si>
  <si>
    <t>725210821</t>
  </si>
  <si>
    <t>Demontáž umyvadel bez výtokových armatur umyvadel</t>
  </si>
  <si>
    <t>-1755197761</t>
  </si>
  <si>
    <t>https://podminky.urs.cz/item/CS_URS_2021_01/725210821</t>
  </si>
  <si>
    <t>"m.č. 1006,1006a" 1</t>
  </si>
  <si>
    <t>"m.č.1034" 1</t>
  </si>
  <si>
    <t>"m.č.1035" 1</t>
  </si>
  <si>
    <t>"m.č.1036" 1</t>
  </si>
  <si>
    <t>"m.č.1037" 1</t>
  </si>
  <si>
    <t>"m.č.1038a" 1</t>
  </si>
  <si>
    <t>"m.č.1027a" 1</t>
  </si>
  <si>
    <t>"m.č.1031b" 1</t>
  </si>
  <si>
    <t>"m.č.1032" 1</t>
  </si>
  <si>
    <t>"m.č.1022,1021a" 2</t>
  </si>
  <si>
    <t>"m.č.2030" 1</t>
  </si>
  <si>
    <t>"m.č.3022" 1</t>
  </si>
  <si>
    <t>"m.č.4001" 1</t>
  </si>
  <si>
    <t>"m.č.5003,5004,5034,5033,5032" 5</t>
  </si>
  <si>
    <t>725310821</t>
  </si>
  <si>
    <t>Demontáž dřezů jednodílných bez výtokových armatur na konzolách</t>
  </si>
  <si>
    <t>-123115795</t>
  </si>
  <si>
    <t>https://podminky.urs.cz/item/CS_URS_2021_01/725310821</t>
  </si>
  <si>
    <t>"m.č.1005" 2</t>
  </si>
  <si>
    <t>"m.č.1013a" 2</t>
  </si>
  <si>
    <t>"m.č.2029" 1</t>
  </si>
  <si>
    <t>"m.č.4015" 2</t>
  </si>
  <si>
    <t>725330820</t>
  </si>
  <si>
    <t>Demontáž výlevek bez výtokových armatur a bez nádrže a splachovacího potrubí diturvitových</t>
  </si>
  <si>
    <t>1350145377</t>
  </si>
  <si>
    <t>https://podminky.urs.cz/item/CS_URS_2021_01/725330820</t>
  </si>
  <si>
    <t>"m.č.1041,1042,1043,1044,1045" 1</t>
  </si>
  <si>
    <t>725410812R1</t>
  </si>
  <si>
    <t>Demontáž atypické vany</t>
  </si>
  <si>
    <t>-1599046509</t>
  </si>
  <si>
    <t>725590813</t>
  </si>
  <si>
    <t>Vnitrostaveništní přemístění vybouraných (demontovaných) hmot zařizovacích předmětů vodorovně do 100 m v objektech výšky přes 12 do 24 m</t>
  </si>
  <si>
    <t>1425544616</t>
  </si>
  <si>
    <t>998725103</t>
  </si>
  <si>
    <t>Přesun hmot pro zařizovací předměty stanovený z hmotnosti přesunovaného materiálu vodorovná dopravní vzdálenost do 50 m v objektech výšky přes 12 do 24 m</t>
  </si>
  <si>
    <t>156675271</t>
  </si>
  <si>
    <t>998725181</t>
  </si>
  <si>
    <t>Přesun hmot pro zařizovací předměty stanovený z hmotnosti přesunovaného materiálu Příplatek k cenám za přesun prováděný bez použití mechanizace pro jakoukoliv výšku objektu</t>
  </si>
  <si>
    <t>28712892</t>
  </si>
  <si>
    <t>741</t>
  </si>
  <si>
    <t>Elektroinstalace - silnoproud</t>
  </si>
  <si>
    <t>741110001R1</t>
  </si>
  <si>
    <t>151905895</t>
  </si>
  <si>
    <t>741210001R1</t>
  </si>
  <si>
    <t>Montáž el. zařízení do 20 kg</t>
  </si>
  <si>
    <t>-795599649</t>
  </si>
  <si>
    <t>"montáž ventilátoru" 1</t>
  </si>
  <si>
    <t>"montáž rekuperátoru" 2</t>
  </si>
  <si>
    <t>741850913R1</t>
  </si>
  <si>
    <t>Nalezení a zabezpečení el. instalace při otluku povrchů a bourání drážek.</t>
  </si>
  <si>
    <t>1658887846</t>
  </si>
  <si>
    <t>Zabezpečení náhodné kabeláže při otluku omítek a bourání drážek - odhad</t>
  </si>
  <si>
    <t>10,0</t>
  </si>
  <si>
    <t>741853902</t>
  </si>
  <si>
    <t>Odpojení spotřebičů bez montáže náhradních dílů - akumulačních ohřívačů vody</t>
  </si>
  <si>
    <t>752574969</t>
  </si>
  <si>
    <t>https://podminky.urs.cz/item/CS_URS_2021_01/741853902</t>
  </si>
  <si>
    <t>odpojení stávajících ohřívačů vody-ks</t>
  </si>
  <si>
    <t>741810001</t>
  </si>
  <si>
    <t>Zkoušky a prohlídky elektrických rozvodů a zařízení celková prohlídka a vyhotovení revizní zprávy pro objem montážních prací do 100 tis. Kč</t>
  </si>
  <si>
    <t>2063219090</t>
  </si>
  <si>
    <t>https://podminky.urs.cz/item/CS_URS_2021_01/741810001</t>
  </si>
  <si>
    <t>998741103</t>
  </si>
  <si>
    <t>Přesun hmot pro silnoproud stanovený z hmotnosti přesunovaného materiálu vodorovná dopravní vzdálenost do 50 m v objektech výšky přes 12 do 24 m</t>
  </si>
  <si>
    <t>-1808942820</t>
  </si>
  <si>
    <t>998741181</t>
  </si>
  <si>
    <t>Přesun hmot pro silnoproud stanovený z hmotnosti přesunovaného materiálu Příplatek k ceně za přesun prováděný bez použití mechanizace pro jakoukoliv výšku objektu</t>
  </si>
  <si>
    <t>-137756631</t>
  </si>
  <si>
    <t>762</t>
  </si>
  <si>
    <t>Konstrukce tesařské</t>
  </si>
  <si>
    <t>762521922</t>
  </si>
  <si>
    <t>Vyřezání části podlahy tesařské bez vyřezání polštářů z prken tl. do 32 mm, plochy otvoru jednotlivě přes 0,25 do 1,00 m2</t>
  </si>
  <si>
    <t>391474486</t>
  </si>
  <si>
    <t>https://podminky.urs.cz/item/CS_URS_2021_01/762521922</t>
  </si>
  <si>
    <t>pro montáž ZTI</t>
  </si>
  <si>
    <t>1,80*2</t>
  </si>
  <si>
    <t>762522916</t>
  </si>
  <si>
    <t>Doplnění tesařské podlahy prkny nebo fošnami - montáž bez polštářů, s urovnáním násypu tl. do 32 mm nehoblovanými nebo podkladními, na sraz, plochy jednotlivě přes 0,25 do 1,00 m2, vč. materiálu</t>
  </si>
  <si>
    <t>-31029674</t>
  </si>
  <si>
    <t>https://podminky.urs.cz/item/CS_URS_2021_01/762522916</t>
  </si>
  <si>
    <t>(1,80*0,30)</t>
  </si>
  <si>
    <t>998762103</t>
  </si>
  <si>
    <t>Přesun hmot pro konstrukce tesařské stanovený z hmotnosti přesunovaného materiálu vodorovná dopravní vzdálenost do 50 m v objektech výšky přes 12 do 24 m</t>
  </si>
  <si>
    <t>1925778494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</si>
  <si>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</si>
  <si>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</si>
  <si>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13117592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</si>
  <si>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</si>
  <si>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</si>
  <si>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-1861209822</t>
  </si>
  <si>
    <t>765</t>
  </si>
  <si>
    <t>Krytina skládaná</t>
  </si>
  <si>
    <t>765115202</t>
  </si>
  <si>
    <t>Montáž střešních doplňků krytiny keramické nástavce pro odvětrání kanalizace</t>
  </si>
  <si>
    <t>1326738103</t>
  </si>
  <si>
    <t>"S1" 1</t>
  </si>
  <si>
    <t>59660212</t>
  </si>
  <si>
    <t>nástavec pro odvětrání kanalizace</t>
  </si>
  <si>
    <t>-550958434</t>
  </si>
  <si>
    <t>998765104</t>
  </si>
  <si>
    <t>Přesun hmot pro krytiny skládané stanovený z hmotnosti přesunovaného materiálu vodorovná dopravní vzdálenost do 50 m na objektech výšky přes 24 do 36 m</t>
  </si>
  <si>
    <t>-1433486697</t>
  </si>
  <si>
    <t>766</t>
  </si>
  <si>
    <t>Konstrukce truhlářské</t>
  </si>
  <si>
    <t>766660001</t>
  </si>
  <si>
    <t>Montáž dveřních křídel dřevěných nebo plastových otevíravých do ocelové zárubně povrchově upravených jednokřídlových, šířky do 800 mm</t>
  </si>
  <si>
    <t>61162014</t>
  </si>
  <si>
    <t>-422045333</t>
  </si>
  <si>
    <t>-1418841949</t>
  </si>
  <si>
    <t>766660002</t>
  </si>
  <si>
    <t>Montáž dveřních křídel dřevěných nebo plastových otevíravých do ocelové zárubně povrchově upravených jednokřídlových, šířky přes 800 mm</t>
  </si>
  <si>
    <t>-2057052098</t>
  </si>
  <si>
    <t>61162015</t>
  </si>
  <si>
    <t>-1752758764</t>
  </si>
  <si>
    <t>766660001R1</t>
  </si>
  <si>
    <t>731628964</t>
  </si>
  <si>
    <t>998766103</t>
  </si>
  <si>
    <t>Přesun hmot pro konstrukce truhlářské stanovený z hmotnosti přesunovaného materiálu vodorovná dopravní vzdálenost do 50 m v objektech výšky přes 12 do 24 m</t>
  </si>
  <si>
    <t>214358249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</si>
  <si>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</si>
  <si>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</si>
  <si>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-1233243370</t>
  </si>
  <si>
    <t>771</t>
  </si>
  <si>
    <t>Podlahy z dlaždic</t>
  </si>
  <si>
    <t>771111011</t>
  </si>
  <si>
    <t>Příprava podkladu před provedením dlažby vysátí podlah</t>
  </si>
  <si>
    <t>735943848</t>
  </si>
  <si>
    <t>https://podminky.urs.cz/item/CS_URS_2021_01/771111011</t>
  </si>
  <si>
    <t>771121011</t>
  </si>
  <si>
    <t>Příprava podkladu před provedením dlažby nátěr penetrační na podlahu</t>
  </si>
  <si>
    <t>741412823</t>
  </si>
  <si>
    <t>https://podminky.urs.cz/item/CS_URS_2021_01/771121011</t>
  </si>
  <si>
    <t>771151012</t>
  </si>
  <si>
    <t>Příprava podkladu před provedením dlažby samonivelační stěrka min.pevnosti 20 MPa, tloušťky přes 3 do 5 mm</t>
  </si>
  <si>
    <t>-1940442846</t>
  </si>
  <si>
    <t>https://podminky.urs.cz/item/CS_URS_2021_01/771151012</t>
  </si>
  <si>
    <t>771473111</t>
  </si>
  <si>
    <t>Montáž soklů z dlaždic keramických lepených standardním lepidlem rovných, výšky do 65 mm</t>
  </si>
  <si>
    <t>-1732106441</t>
  </si>
  <si>
    <t>https://podminky.urs.cz/item/CS_URS_2021_01/771473111</t>
  </si>
  <si>
    <t>(4,50*2+2,10*2+1,2*2)-(1,0+0,9+0,8)</t>
  </si>
  <si>
    <t>771573113</t>
  </si>
  <si>
    <t>Montáž podlah z dlaždic keramických lepených standardním lepidlem hladkých přes 9 do 12 ks/m2</t>
  </si>
  <si>
    <t>-1085215155</t>
  </si>
  <si>
    <t>https://podminky.urs.cz/item/CS_URS_2021_01/771573113</t>
  </si>
  <si>
    <t>59761003</t>
  </si>
  <si>
    <t>-193957390</t>
  </si>
  <si>
    <t>"dlažba" 50,237</t>
  </si>
  <si>
    <t>"sokl" 12,90*0,065</t>
  </si>
  <si>
    <t>51,076*1,1 'Přepočtené koeficientem množství</t>
  </si>
  <si>
    <t>998771103</t>
  </si>
  <si>
    <t>Přesun hmot pro podlahy z dlaždic stanovený z hmotnosti přesunovaného materiálu vodorovná dopravní vzdálenost do 50 m v objektech výšky přes 12 do 24 m</t>
  </si>
  <si>
    <t>-1377046179</t>
  </si>
  <si>
    <t>998771181</t>
  </si>
  <si>
    <t>Přesun hmot pro podlahy z dlaždic stanovený z hmotnosti přesunovaného materiálu Příplatek k ceně za přesun prováděný bez použití mechanizace pro jakoukoliv výšku objektu</t>
  </si>
  <si>
    <t>1008883863</t>
  </si>
  <si>
    <t>781</t>
  </si>
  <si>
    <t>Dokončovací práce - obklady</t>
  </si>
  <si>
    <t>781111011</t>
  </si>
  <si>
    <t>Příprava podkladu před provedením obkladu oprášení (ometení) stěny</t>
  </si>
  <si>
    <t>2045994178</t>
  </si>
  <si>
    <t>https://podminky.urs.cz/item/CS_URS_2021_01/781111011</t>
  </si>
  <si>
    <t>(1,75+0,20+0,90+2,09+0,90+1,02+0,40+1,75+0,47+0,40)*2,80-(0,80*2,05)</t>
  </si>
  <si>
    <t>(1,10+1,10)*2,00</t>
  </si>
  <si>
    <t>"m.č.1005" 4,00*1,50</t>
  </si>
  <si>
    <t>"m.č.1034,1035,1036,1037,1038a,1032" (1,4*1,5)+(2,1*1,5)+(2,0*1,50)+(2,0*1,5)+(1,4*1,5)+(1,3*1,5)</t>
  </si>
  <si>
    <t>"m.č.1027a" 2,0*1,5</t>
  </si>
  <si>
    <t>"m.č.4015" 3,80</t>
  </si>
  <si>
    <t>781121011</t>
  </si>
  <si>
    <t>Příprava podkladu před provedením obkladu nátěr penetrační na stěnu</t>
  </si>
  <si>
    <t>415862298</t>
  </si>
  <si>
    <t>https://podminky.urs.cz/item/CS_URS_2021_01/781121011</t>
  </si>
  <si>
    <t>781131112</t>
  </si>
  <si>
    <t>Izolace stěny pod obklad izolace nátěrem nebo stěrkou ve dvou vrstvách</t>
  </si>
  <si>
    <t>786492097</t>
  </si>
  <si>
    <t>https://podminky.urs.cz/item/CS_URS_2021_01/781131112</t>
  </si>
  <si>
    <t>(0,90+2,09+0,90+1,02+0,50)*2,80-(0,80*2,05)</t>
  </si>
  <si>
    <t>(1,10+0,90+1,94+0,90)*2,00</t>
  </si>
  <si>
    <t>"m.č.1031b" (0,90+0,82+0,90+0,15)*2,00</t>
  </si>
  <si>
    <t>781131232</t>
  </si>
  <si>
    <t>Izolace stěny pod obklad izolace těsnícími izolačními pásy pro styčné nebo dilatační spáry</t>
  </si>
  <si>
    <t>1210760720</t>
  </si>
  <si>
    <t>https://podminky.urs.cz/item/CS_URS_2021_01/781131232</t>
  </si>
  <si>
    <t>2,80*5</t>
  </si>
  <si>
    <t>2,00*3</t>
  </si>
  <si>
    <t>2,00*2</t>
  </si>
  <si>
    <t>781151031</t>
  </si>
  <si>
    <t>Příprava podkladu před provedením obkladu celoplošné vyrovnání podkladu stěrkou, tloušťky 3 mm</t>
  </si>
  <si>
    <t>-1980776909</t>
  </si>
  <si>
    <t>https://podminky.urs.cz/item/CS_URS_2021_01/781151031</t>
  </si>
  <si>
    <t>781473112</t>
  </si>
  <si>
    <t>Montáž obkladů vnitřních stěn z dlaždic keramických lepených standardním lepidlem hladkých přes 9 do 12 ks/m2</t>
  </si>
  <si>
    <t>-1334084834</t>
  </si>
  <si>
    <t>https://podminky.urs.cz/item/CS_URS_2021_01/781473112</t>
  </si>
  <si>
    <t>59761026</t>
  </si>
  <si>
    <t>-1953079940</t>
  </si>
  <si>
    <t>781493511</t>
  </si>
  <si>
    <t>Obklad - dokončující práce profily ukončovací lepené standardním lepidlem ukončovací</t>
  </si>
  <si>
    <t>119971810</t>
  </si>
  <si>
    <t>https://podminky.urs.cz/item/CS_URS_2021_01/781493511</t>
  </si>
  <si>
    <t>(4,25+2,85+2,85+1,0+1,55+0,90+1,30+3,30+3,30+28,00)</t>
  </si>
  <si>
    <t>(6,90+12,20+5,10+3,70+24,00)</t>
  </si>
  <si>
    <t>(3,70+4,00)</t>
  </si>
  <si>
    <t>(6,80+8,90+12,00)</t>
  </si>
  <si>
    <t>"m.č.1005" 4,00+1,50</t>
  </si>
  <si>
    <t>"m.č.1034,1035,1036,1037,1038a,1031b,1032" (4,20+5,10+5,00+5,00+4,40+12,40+4,30)</t>
  </si>
  <si>
    <t>"m.č.1027a" 2,00+3,00</t>
  </si>
  <si>
    <t>"m.č.1013a" 2,30+3,00</t>
  </si>
  <si>
    <t>"m.č.1022,1021a" 4,70+4,50</t>
  </si>
  <si>
    <t>"m.č.2030,2029" 4,50+4,50</t>
  </si>
  <si>
    <t>"m.č.3022" 4,50</t>
  </si>
  <si>
    <t>"m.č.4001" 4,50</t>
  </si>
  <si>
    <t>"m.č.4015" 5,50</t>
  </si>
  <si>
    <t xml:space="preserve">m.č.5003,5004,5034,5033,5032 </t>
  </si>
  <si>
    <t>4,50+4,50+4,50+4,50+4,50</t>
  </si>
  <si>
    <t>998781103</t>
  </si>
  <si>
    <t>Přesun hmot pro obklady keramické stanovený z hmotnosti přesunovaného materiálu vodorovná dopravní vzdálenost do 50 m v objektech výšky přes 12 do 24 m</t>
  </si>
  <si>
    <t>-965797831</t>
  </si>
  <si>
    <t>998781181</t>
  </si>
  <si>
    <t>Přesun hmot pro obklady keramické stanovený z hmotnosti přesunovaného materiálu Příplatek k cenám za přesun prováděný bez použití mechanizace pro jakoukoliv výšku objektu</t>
  </si>
  <si>
    <t>202121732</t>
  </si>
  <si>
    <t>783</t>
  </si>
  <si>
    <t>Dokončovací práce - nátěry</t>
  </si>
  <si>
    <t>783301313</t>
  </si>
  <si>
    <t>Příprava podkladu zámečnických konstrukcí před provedením nátěru odmaštění odmašťovačem ředidlovým</t>
  </si>
  <si>
    <t>-1279239328</t>
  </si>
  <si>
    <t>https://podminky.urs.cz/item/CS_URS_2021_01/783301313</t>
  </si>
  <si>
    <t>m.č.1028,1028b,1029 - zárubně 2x, radiátory 2x</t>
  </si>
  <si>
    <t>(2,00+0,85+2,00)*0,265*2</t>
  </si>
  <si>
    <t>(1,0)*2*2</t>
  </si>
  <si>
    <t>783314101</t>
  </si>
  <si>
    <t>Základní nátěr zámečnických konstrukcí jednonásobný syntetický</t>
  </si>
  <si>
    <t>-1503865709</t>
  </si>
  <si>
    <t>https://podminky.urs.cz/item/CS_URS_2021_01/783314101</t>
  </si>
  <si>
    <t>radiátory 2x</t>
  </si>
  <si>
    <t>(1,20)*2*2</t>
  </si>
  <si>
    <t>783317101</t>
  </si>
  <si>
    <t>Krycí nátěr (email) zámečnických konstrukcí jednonásobný syntetický standardní</t>
  </si>
  <si>
    <t>-1012257191</t>
  </si>
  <si>
    <t>11,371*2 'Přepočtené koeficientem množství</t>
  </si>
  <si>
    <t>783614551</t>
  </si>
  <si>
    <t>Základní nátěr armatur a kovových potrubí jednonásobný potrubí do DN 50 mm syntetický</t>
  </si>
  <si>
    <t>-1257162547</t>
  </si>
  <si>
    <t>https://podminky.urs.cz/item/CS_URS_2021_01/783614551</t>
  </si>
  <si>
    <t xml:space="preserve">1.NP - 5.NP </t>
  </si>
  <si>
    <t>20,0</t>
  </si>
  <si>
    <t>783617611</t>
  </si>
  <si>
    <t>Krycí nátěr (email) armatur a kovových potrubí potrubí do DN 50 mm dvojnásobný syntetický standardní</t>
  </si>
  <si>
    <t>-308717825</t>
  </si>
  <si>
    <t>https://podminky.urs.cz/item/CS_URS_2021_01/783617611</t>
  </si>
  <si>
    <t>784</t>
  </si>
  <si>
    <t>Dokončovací práce - malby a tapety</t>
  </si>
  <si>
    <t>784111001</t>
  </si>
  <si>
    <t>Oprášení (ometení) podkladu v místnostech výšky do 3,80 m</t>
  </si>
  <si>
    <t>466393095</t>
  </si>
  <si>
    <t>https://podminky.urs.cz/item/CS_URS_2021_01/784111001</t>
  </si>
  <si>
    <t>1.etapa-cca</t>
  </si>
  <si>
    <t xml:space="preserve">1.PP </t>
  </si>
  <si>
    <t>(49,80*2)*2,80+(49,80*2,70)</t>
  </si>
  <si>
    <t>(3,40*2,80)+(10,0*0,80+2,60*2,40)</t>
  </si>
  <si>
    <t>(12,6*2,80+2,20*3,80)</t>
  </si>
  <si>
    <t>(11,60*2,80+2,20*3,60)+(2,2*1,0)+(5,40*2,80)</t>
  </si>
  <si>
    <t>(10,80*2,80)+(5,50*2,80)+(5,70*2,80)*2+(6,00*2,80)*2</t>
  </si>
  <si>
    <t>(7,80*0,80+1,50*2,40)+(13,0*0,80+2,7*1,0+2,6*1,10)+(5,6*2,8+1,6*1,2)+(4,4*0,8+1,2*1,0)</t>
  </si>
  <si>
    <t>(6,2*0,8+2,2*0,9)+(4,2*0,8)*2+(1,3*0,8)*2+(11,5*0,8+0,9*1,3+2,9*1,5)</t>
  </si>
  <si>
    <t>(6,10*2,8)</t>
  </si>
  <si>
    <t>(63,0+54,0+70,0)</t>
  </si>
  <si>
    <t>(4,5*3,9)+(5,5*3,9)+(2,4*3,9)</t>
  </si>
  <si>
    <t>(9,9*3,9)+(7,3*3,90)+(7,6*3,9)</t>
  </si>
  <si>
    <t>(6,3*3,9)+(7,6*3,9)+(4,0*3,9)</t>
  </si>
  <si>
    <t>(7,2*3,9)+(9,6*3,9)</t>
  </si>
  <si>
    <t>(2,5*2,75)+(3,6*2,75)+(3,8*2,75)+(2,0*2,75)+(2,1*2,75+2,6*2,75)+(3,2*2,75)</t>
  </si>
  <si>
    <t>784111011</t>
  </si>
  <si>
    <t>Obroušení podkladu omítky v místnostech výšky do 3,80 m</t>
  </si>
  <si>
    <t>765816053</t>
  </si>
  <si>
    <t>https://podminky.urs.cz/item/CS_URS_2021_01/784111011</t>
  </si>
  <si>
    <t>784221101</t>
  </si>
  <si>
    <t>Malby z malířských směsí otěruvzdorných za sucha dvojnásobné, bílé za sucha otěruvzdorné dobře v místnostech výšky do 3,80 m</t>
  </si>
  <si>
    <t>1989663185</t>
  </si>
  <si>
    <t>https://podminky.urs.cz/item/CS_URS_2021_01/784221101</t>
  </si>
  <si>
    <t>DSPS (dokumentace skutečného provedení stavby)</t>
  </si>
  <si>
    <t>1024</t>
  </si>
  <si>
    <t>-527054126</t>
  </si>
  <si>
    <t>Zařízení staveniště</t>
  </si>
  <si>
    <t>-1693435807</t>
  </si>
  <si>
    <t>zárubeň jednokřídlá ocelová pro zdění tl stěny 75-100mm rozměru 900/1970, 2100 mm s povrchovou úpravou</t>
  </si>
  <si>
    <t>55331</t>
  </si>
  <si>
    <t>kompl</t>
  </si>
  <si>
    <t xml:space="preserve">Vodorovné přemístění výkopku nebo sypaniny stavebním kolečkem s vyprázdněním kolečka na hromady nebo do dopravního prostředku na vzdálenost do 10 m </t>
  </si>
  <si>
    <t>174101102</t>
  </si>
  <si>
    <t>Zásyp ruční se zhutněním</t>
  </si>
  <si>
    <t>175200022</t>
  </si>
  <si>
    <t>317121047RT2</t>
  </si>
  <si>
    <t>Překlad nenosný pórobetonový, světlost otvoru do 1050 mm překlad nenosný 124 x 24,9 x 10 cm</t>
  </si>
  <si>
    <t>Obsyp štěrkopískem dovoz štěrkopísku ze vzdálenosti 15 km</t>
  </si>
  <si>
    <t>970251250</t>
  </si>
  <si>
    <t>Řezání železobetonu hl. řezu 250 mm</t>
  </si>
  <si>
    <t>Otlučení omítek vnitřních stěn v rozsahu do 100 %</t>
  </si>
  <si>
    <t>970051300R0X</t>
  </si>
  <si>
    <t>Vrtání jádrové do ŽB do D 400 mm</t>
  </si>
  <si>
    <t>776511810</t>
  </si>
  <si>
    <t>Odstranění PVC a koberců lepených bez podložky z ploch do 10 m2</t>
  </si>
  <si>
    <t>Poplatek za uložení suti - cihelné výrobky, skupina odpadu 170102</t>
  </si>
  <si>
    <t>Svislá doprava suti a vybour. hmot za 2.NP nošením</t>
  </si>
  <si>
    <t>Příplatek k odvozu za každý další 1 km</t>
  </si>
  <si>
    <t>622474120</t>
  </si>
  <si>
    <t>Reprofilace beton.povrchů sanační maltou, tl.20 mm se spojovacím můstkem a aktivním inhibitorem koroze.</t>
  </si>
  <si>
    <t>622904121R00</t>
  </si>
  <si>
    <t>Ruční čištění ocelovým kartáčem</t>
  </si>
  <si>
    <t>622412212RX1a</t>
  </si>
  <si>
    <t>D+M Nátěr stěn, silikátový, vč. penetrace vč. pomocných prací, doplňků</t>
  </si>
  <si>
    <t>347211111RX1</t>
  </si>
  <si>
    <t>D+M Předstěna cementotřísková tl. 14mm, svislá konstrukce - přímý závěs, vč. dilatace pomocných prací, doplňků</t>
  </si>
  <si>
    <t>620401162RX1</t>
  </si>
  <si>
    <t>D+M hloubková mineralizace a konverzace povrchů hydrofobním a zpevňujícím nátěrem prodyšné  pro vodní páry, zpevňující do hl. 5mm, vč. ošetření proti prašnosti, vč. pom. prací,doplňků</t>
  </si>
  <si>
    <t>342255028R00</t>
  </si>
  <si>
    <t>Příčky z desek Ytong tl. 150 mm</t>
  </si>
  <si>
    <t>34624-4351</t>
  </si>
  <si>
    <t>Obezdívka geberitových modulů</t>
  </si>
  <si>
    <t>342948111R00</t>
  </si>
  <si>
    <t>Ukotvení příček k cihelné konstrukci kotvami na hmoždinky</t>
  </si>
  <si>
    <t>411388531R00</t>
  </si>
  <si>
    <t>Zabetonování otvorů o ploše do 1 m2 ve stropech</t>
  </si>
  <si>
    <t>612481211R00</t>
  </si>
  <si>
    <t>Montáž výztužné sítě(perlinky)do stěrky-vnit.stěny</t>
  </si>
  <si>
    <t>998011003R00</t>
  </si>
  <si>
    <t>Přesun hmot pro budovy občanské výstavy, bydlení, výrotu a služby, ruční - bez použití mechanizace</t>
  </si>
  <si>
    <t>722254110R00</t>
  </si>
  <si>
    <t>Demontáž hydrantových skříní</t>
  </si>
  <si>
    <t>979012119R00</t>
  </si>
  <si>
    <t>Příplatek k suti za každých dalších 3,5 m výšky</t>
  </si>
  <si>
    <t>979082213R00</t>
  </si>
  <si>
    <t>Vodorovná doprava suti po suchu do 1 km</t>
  </si>
  <si>
    <t>979094211R00</t>
  </si>
  <si>
    <t>Nakládání nebo překládání vybourané suti</t>
  </si>
  <si>
    <t>979011211R00</t>
  </si>
  <si>
    <t>979081121R00</t>
  </si>
  <si>
    <t>979990105R00</t>
  </si>
  <si>
    <t>413351215R00</t>
  </si>
  <si>
    <t>Podpěrná konstrukce bednění nosníků přes 10 do 20 kPa, - zřízení</t>
  </si>
  <si>
    <t>413351216R00</t>
  </si>
  <si>
    <t>Podpěrná konstrukce bednění nosníků přes 10 do 20 kPa, odstranění</t>
  </si>
  <si>
    <t>612401391RT2</t>
  </si>
  <si>
    <t>Omítky malých ploch vnitřních stěn přes 0,25 do 1 m2, vápennou štukovou omítkou</t>
  </si>
  <si>
    <t>970031080</t>
  </si>
  <si>
    <t>Vrtání jádrové do zdiva cihelného do d80mm</t>
  </si>
  <si>
    <t>PC</t>
  </si>
  <si>
    <t>Podbetonování lože pro překlady</t>
  </si>
  <si>
    <t>72621CN.1-PSy</t>
  </si>
  <si>
    <t>Modul pro výlevku Jika Mira, přestěnový systém pro výlevku</t>
  </si>
  <si>
    <t>ks</t>
  </si>
  <si>
    <t>346244361RT2</t>
  </si>
  <si>
    <t>Zazdívka rýh, potrubí, kapes cihlami tl. 6,5 cm s použitím suché maltové směsi</t>
  </si>
  <si>
    <t>346244371RT2</t>
  </si>
  <si>
    <t>Zazdívka rýh, potrubí, kapes cihlami tl. 14 cm s použitím suché maltové směsi (stavební práce k dopojení I. Etapy)</t>
  </si>
  <si>
    <t>972054491R00</t>
  </si>
  <si>
    <t>Vybourání otv. stropy ŽB pl. 1 m2, tl. nad 8 cm</t>
  </si>
  <si>
    <t>Přemístění navijáků elekto  umístěných na stěně v 1PP směrem nahoru, z důvodu kolize s vodovodním potrubím</t>
  </si>
  <si>
    <t>Přesun suti</t>
  </si>
  <si>
    <t>D+M nového ventilátoru na WC imobilní</t>
  </si>
  <si>
    <t>D+M  PVC dle odstínu stávajícího, doplnění</t>
  </si>
  <si>
    <t>D+M madel WC imobilní - 2* dveřní madlo nerezové, 1* madlo sklopné, 1* madlo pevné. Nosnost každého madla 150kg.</t>
  </si>
  <si>
    <t>776111311</t>
  </si>
  <si>
    <t>Příprava podkladu vysátí podlah</t>
  </si>
  <si>
    <t>CS ÚRS 2023 01</t>
  </si>
  <si>
    <t>-1753215330</t>
  </si>
  <si>
    <t>776121112</t>
  </si>
  <si>
    <t>Příprava podkladu penetrace vodou ředitelná podlah</t>
  </si>
  <si>
    <t>-455344906</t>
  </si>
  <si>
    <t>776141112</t>
  </si>
  <si>
    <t>Příprava podkladu vyrovnání samonivelační stěrkou podlah min.pevnosti 20 MPa, tloušťky přes 3 do 5 mm</t>
  </si>
  <si>
    <t>1188429951</t>
  </si>
  <si>
    <t>771573810</t>
  </si>
  <si>
    <t>Demontáž podlah z dlaždic keramických lepených</t>
  </si>
  <si>
    <t>868520199</t>
  </si>
  <si>
    <t>Příčky z pórobetonových tvárnic hladkých na tenké maltové lože objemová hmotnost do 500 kg/m3, tloušťka příčky 100 mm (obezdění hydrantových skříní)</t>
  </si>
  <si>
    <t>dveře jednokřídlé voštinové povrch fóliový plné 800x1970-2100mm včetně dveřního kování nerez</t>
  </si>
  <si>
    <t>dveře jednokřídlé voštinové povrch fóliový plné 900x1970-2100mm včetně dveřního kování nerez</t>
  </si>
  <si>
    <t xml:space="preserve">Repase dveří stávajících, jednokřídlových, šířky do 800 mm </t>
  </si>
  <si>
    <t>Vybavení hyg zázemí, materiál nerez (3* WC stetka, 3*zásobník WC papíru, 2* hyg sáčky; 5* mydlenka, 5*zásobník na papírové utěrky, 5* velký koš drátěný, 3* malý koš s víkem; 10* věšáky na stěnu; 6* dveřní zarážka; 3* zrcadlo s broušenou hranou š600 v1000)</t>
  </si>
  <si>
    <t>D+M dveřního samozavírače s kluznou lištou</t>
  </si>
  <si>
    <t>Zdravotechnika - zařizovací předměty, ostatní</t>
  </si>
  <si>
    <t xml:space="preserve">D+M soklíku PVC </t>
  </si>
  <si>
    <t>Zdravotechnika, viz samostatný rozpočet</t>
  </si>
  <si>
    <t>Elektroinstalace viz samostatný rozpočet</t>
  </si>
  <si>
    <t>dlažba keramická hutná hladká do interiéru 300/300 R10  (standard dlažby de stávající)</t>
  </si>
  <si>
    <t>obklad keramický hladký 150/150 (standart obkladu dle stávajícího)</t>
  </si>
  <si>
    <t>386381111</t>
  </si>
  <si>
    <t>Jímka ze železového betonu s bedněním a výztuží, s ozubem pro zapuštění krycí desky, s cementovým potěrem 20 mm tl. na dně, bez zakrytí, bez zemních prací a izolace při vnitřním objemu jímky (délka x šířka x výška) do 600x600x600 mm (0,216 m3)</t>
  </si>
  <si>
    <t>96</t>
  </si>
  <si>
    <t>Demontáž -  jímka ze železového betonu s bedněním a výztuží, s ozubem pro zapuštění krycí desky, s cementovým potěrem 20 mm tl. na dně, bez zakrytí, bez zemních prací a izolace při vnitřním objemu jímky (délka x šířka x výška) do 600x600x600 mm (0,216 m3)</t>
  </si>
  <si>
    <t>Poklop pochozí na žb šachtu ocelový těsnící plynotěsný</t>
  </si>
  <si>
    <t>Koordinace vyvolaná prováděním prací za provozu budovy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</si>
</sst>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000"/>
    <numFmt numFmtId="165" formatCode="#,##0.00_ ;\-#,##0.00\ "/>
  </numFmts>
  <fonts count="2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b/>
      <sz val="14"/>
      <name val="Arial CE"/>
    </font>
    <font>
      <sz val="9"/>
      <name val="Arial CE"/>
    </font>
    <font>
      <sz val="9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u/>
      <sz val="11"/>
      <color theme="10"/>
      <name val="Calibri"/>
      <scheme val="minor"/>
    </font>
    <font>
      <sz val="8"/>
      <name val="Arial CE"/>
      <family val="2"/>
    </font>
    <font>
      <sz val="12"/>
      <name val="Arial CE"/>
      <family val="2"/>
    </font>
    <font>
      <b/>
      <sz val="10"/>
      <color rgb="FF003366"/>
      <name val="Arial CE"/>
      <charset val="238"/>
    </font>
    <font>
      <b/>
      <sz val="10"/>
      <name val="Arial CE"/>
      <charset val="238"/>
    </font>
    <font>
      <sz val="8"/>
      <name val="Arial CE"/>
    </font>
    <font>
      <i/>
      <sz val="9"/>
      <name val="Arial CE"/>
    </font>
    <font>
      <i/>
      <sz val="8"/>
      <name val="Arial CE"/>
    </font>
    <font>
      <sz val="8"/>
      <color rgb="FF0070C0"/>
      <name val="Arial CE"/>
    </font>
    <font>
      <sz val="9"/>
      <color rgb="FF0070C0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</cellStyleXfs>
  <cellXfs count="14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 applyAlignment="1">
      <alignment horizontal="left"/>
    </xf>
    <xf numFmtId="0" fontId="5" fillId="0" borderId="4" xfId="0" applyFont="1" applyBorder="1"/>
    <xf numFmtId="164" fontId="5" fillId="0" borderId="0" xfId="0" applyNumberFormat="1" applyFont="1"/>
    <xf numFmtId="164" fontId="5" fillId="0" borderId="5" xfId="0" applyNumberFormat="1" applyFont="1" applyBorder="1"/>
    <xf numFmtId="0" fontId="5" fillId="0" borderId="0" xfId="0" applyFont="1" applyAlignment="1">
      <alignment horizontal="center"/>
    </xf>
    <xf numFmtId="4" fontId="5" fillId="0" borderId="0" xfId="0" applyNumberFormat="1" applyFont="1" applyAlignment="1">
      <alignment vertical="center"/>
    </xf>
    <xf numFmtId="0" fontId="4" fillId="0" borderId="0" xfId="0" applyFont="1" applyAlignment="1">
      <alignment horizontal="left"/>
    </xf>
    <xf numFmtId="0" fontId="0" fillId="0" borderId="3" xfId="0" applyBorder="1" applyAlignment="1" applyProtection="1">
      <alignment vertical="center"/>
      <protection locked="0"/>
    </xf>
    <xf numFmtId="0" fontId="11" fillId="0" borderId="9" xfId="0" applyFont="1" applyBorder="1" applyAlignment="1" applyProtection="1">
      <alignment horizontal="center" vertical="center"/>
      <protection locked="0"/>
    </xf>
    <xf numFmtId="49" fontId="11" fillId="0" borderId="9" xfId="0" applyNumberFormat="1" applyFont="1" applyBorder="1" applyAlignment="1" applyProtection="1">
      <alignment horizontal="left" vertical="center" wrapText="1"/>
      <protection locked="0"/>
    </xf>
    <xf numFmtId="0" fontId="11" fillId="0" borderId="9" xfId="0" applyFont="1" applyBorder="1" applyAlignment="1" applyProtection="1">
      <alignment horizontal="left" vertical="center" wrapText="1"/>
      <protection locked="0"/>
    </xf>
    <xf numFmtId="0" fontId="11" fillId="0" borderId="9" xfId="0" applyFont="1" applyBorder="1" applyAlignment="1" applyProtection="1">
      <alignment horizontal="center" vertical="center" wrapText="1"/>
      <protection locked="0"/>
    </xf>
    <xf numFmtId="4" fontId="11" fillId="0" borderId="9" xfId="0" applyNumberFormat="1" applyFont="1" applyBorder="1" applyAlignment="1" applyProtection="1">
      <alignment vertical="center"/>
      <protection locked="0"/>
    </xf>
    <xf numFmtId="0" fontId="12" fillId="0" borderId="4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/>
    </xf>
    <xf numFmtId="164" fontId="12" fillId="0" borderId="0" xfId="0" applyNumberFormat="1" applyFont="1" applyAlignment="1">
      <alignment vertical="center"/>
    </xf>
    <xf numFmtId="164" fontId="12" fillId="0" borderId="5" xfId="0" applyNumberFormat="1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1" applyFont="1" applyAlignment="1">
      <alignment vertical="center" wrapText="1"/>
    </xf>
    <xf numFmtId="0" fontId="0" fillId="0" borderId="4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11" fillId="0" borderId="6" xfId="0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 applyProtection="1">
      <alignment horizontal="center" vertical="center" wrapText="1"/>
      <protection locked="0"/>
    </xf>
    <xf numFmtId="165" fontId="11" fillId="0" borderId="9" xfId="2" applyNumberFormat="1" applyFont="1" applyBorder="1" applyAlignment="1" applyProtection="1">
      <alignment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1" fillId="2" borderId="7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165" fontId="0" fillId="0" borderId="0" xfId="2" applyNumberFormat="1" applyFont="1" applyAlignment="1" applyProtection="1">
      <alignment vertical="center"/>
      <protection locked="0"/>
    </xf>
    <xf numFmtId="165" fontId="6" fillId="0" borderId="0" xfId="2" applyNumberFormat="1" applyFont="1" applyAlignment="1" applyProtection="1">
      <alignment vertical="center"/>
      <protection locked="0"/>
    </xf>
    <xf numFmtId="165" fontId="7" fillId="0" borderId="0" xfId="2" applyNumberFormat="1" applyFont="1" applyAlignment="1" applyProtection="1">
      <alignment vertical="center"/>
      <protection locked="0"/>
    </xf>
    <xf numFmtId="165" fontId="8" fillId="0" borderId="0" xfId="2" applyNumberFormat="1" applyFont="1" applyAlignment="1" applyProtection="1">
      <alignment vertical="center"/>
      <protection locked="0"/>
    </xf>
    <xf numFmtId="165" fontId="4" fillId="0" borderId="0" xfId="2" applyNumberFormat="1" applyFont="1" applyProtection="1">
      <protection locked="0"/>
    </xf>
    <xf numFmtId="165" fontId="9" fillId="0" borderId="0" xfId="2" applyNumberFormat="1" applyFont="1" applyAlignment="1" applyProtection="1">
      <alignment vertical="center"/>
      <protection locked="0"/>
    </xf>
    <xf numFmtId="165" fontId="0" fillId="0" borderId="0" xfId="2" applyNumberFormat="1" applyFont="1" applyProtection="1">
      <protection locked="0"/>
    </xf>
    <xf numFmtId="0" fontId="18" fillId="0" borderId="11" xfId="0" applyFont="1" applyBorder="1"/>
    <xf numFmtId="0" fontId="18" fillId="0" borderId="12" xfId="0" applyFont="1" applyBorder="1"/>
    <xf numFmtId="0" fontId="18" fillId="0" borderId="13" xfId="0" applyFont="1" applyBorder="1"/>
    <xf numFmtId="165" fontId="18" fillId="0" borderId="10" xfId="0" applyNumberFormat="1" applyFont="1" applyBorder="1" applyProtection="1">
      <protection locked="0"/>
    </xf>
    <xf numFmtId="165" fontId="19" fillId="0" borderId="0" xfId="0" applyNumberFormat="1" applyFont="1" applyProtection="1">
      <protection locked="0"/>
    </xf>
    <xf numFmtId="165" fontId="19" fillId="0" borderId="0" xfId="2" applyNumberFormat="1" applyFont="1" applyProtection="1">
      <protection locked="0"/>
    </xf>
    <xf numFmtId="165" fontId="20" fillId="0" borderId="9" xfId="2" applyNumberFormat="1" applyFont="1" applyBorder="1" applyAlignment="1" applyProtection="1">
      <alignment vertical="center"/>
      <protection locked="0"/>
    </xf>
    <xf numFmtId="165" fontId="11" fillId="0" borderId="9" xfId="2" applyNumberFormat="1" applyFont="1" applyFill="1" applyBorder="1" applyAlignment="1" applyProtection="1">
      <alignment vertical="center"/>
      <protection locked="0"/>
    </xf>
    <xf numFmtId="0" fontId="11" fillId="0" borderId="9" xfId="0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center" wrapText="1"/>
    </xf>
    <xf numFmtId="4" fontId="11" fillId="0" borderId="9" xfId="0" applyNumberFormat="1" applyFont="1" applyBorder="1" applyAlignment="1">
      <alignment vertical="center"/>
    </xf>
    <xf numFmtId="0" fontId="12" fillId="3" borderId="4" xfId="0" applyFont="1" applyFill="1" applyBorder="1" applyAlignment="1" applyProtection="1">
      <alignment horizontal="left" vertical="center"/>
      <protection locked="0"/>
    </xf>
    <xf numFmtId="0" fontId="21" fillId="0" borderId="3" xfId="0" applyFont="1" applyBorder="1" applyAlignment="1" applyProtection="1">
      <alignment vertical="center"/>
      <protection locked="0"/>
    </xf>
    <xf numFmtId="0" fontId="22" fillId="0" borderId="9" xfId="0" applyFont="1" applyBorder="1" applyAlignment="1" applyProtection="1">
      <alignment horizontal="center" vertical="center"/>
      <protection locked="0"/>
    </xf>
    <xf numFmtId="49" fontId="22" fillId="0" borderId="9" xfId="0" applyNumberFormat="1" applyFont="1" applyBorder="1" applyAlignment="1" applyProtection="1">
      <alignment horizontal="left" vertical="center" wrapText="1"/>
      <protection locked="0"/>
    </xf>
    <xf numFmtId="0" fontId="22" fillId="0" borderId="9" xfId="0" applyFont="1" applyBorder="1" applyAlignment="1" applyProtection="1">
      <alignment horizontal="left" vertical="center" wrapText="1"/>
      <protection locked="0"/>
    </xf>
    <xf numFmtId="0" fontId="22" fillId="0" borderId="9" xfId="0" applyFont="1" applyBorder="1" applyAlignment="1" applyProtection="1">
      <alignment horizontal="center" vertical="center" wrapText="1"/>
      <protection locked="0"/>
    </xf>
    <xf numFmtId="4" fontId="22" fillId="0" borderId="9" xfId="0" applyNumberFormat="1" applyFont="1" applyBorder="1" applyAlignment="1" applyProtection="1">
      <alignment vertical="center"/>
      <protection locked="0"/>
    </xf>
    <xf numFmtId="0" fontId="23" fillId="0" borderId="3" xfId="0" applyFont="1" applyBorder="1" applyAlignment="1">
      <alignment vertical="center"/>
    </xf>
    <xf numFmtId="0" fontId="22" fillId="0" borderId="4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164" fontId="11" fillId="0" borderId="0" xfId="0" applyNumberFormat="1" applyFont="1" applyAlignment="1">
      <alignment vertical="center"/>
    </xf>
    <xf numFmtId="164" fontId="11" fillId="0" borderId="5" xfId="0" applyNumberFormat="1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21" fillId="0" borderId="3" xfId="0" applyFont="1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4" fontId="0" fillId="0" borderId="2" xfId="0" applyNumberFormat="1" applyBorder="1" applyAlignment="1">
      <alignment vertical="center"/>
    </xf>
    <xf numFmtId="4" fontId="11" fillId="2" borderId="7" xfId="0" applyNumberFormat="1" applyFont="1" applyFill="1" applyBorder="1" applyAlignment="1">
      <alignment horizontal="center" vertical="center" wrapText="1"/>
    </xf>
    <xf numFmtId="4" fontId="5" fillId="0" borderId="0" xfId="0" applyNumberFormat="1" applyFont="1"/>
    <xf numFmtId="4" fontId="6" fillId="0" borderId="0" xfId="0" applyNumberFormat="1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0" fillId="0" borderId="0" xfId="0" applyNumberFormat="1"/>
    <xf numFmtId="4" fontId="18" fillId="0" borderId="12" xfId="0" applyNumberFormat="1" applyFont="1" applyBorder="1"/>
    <xf numFmtId="0" fontId="24" fillId="0" borderId="3" xfId="0" applyFont="1" applyBorder="1" applyAlignment="1" applyProtection="1">
      <alignment vertical="center"/>
      <protection locked="0"/>
    </xf>
    <xf numFmtId="0" fontId="25" fillId="0" borderId="9" xfId="0" applyFont="1" applyBorder="1" applyAlignment="1" applyProtection="1">
      <alignment horizontal="center" vertical="center"/>
      <protection locked="0"/>
    </xf>
    <xf numFmtId="49" fontId="25" fillId="0" borderId="9" xfId="0" applyNumberFormat="1" applyFont="1" applyBorder="1" applyAlignment="1" applyProtection="1">
      <alignment horizontal="left" vertical="center" wrapText="1"/>
      <protection locked="0"/>
    </xf>
    <xf numFmtId="0" fontId="25" fillId="0" borderId="9" xfId="0" applyFont="1" applyBorder="1" applyAlignment="1" applyProtection="1">
      <alignment horizontal="left" vertical="center" wrapText="1"/>
      <protection locked="0"/>
    </xf>
    <xf numFmtId="0" fontId="25" fillId="0" borderId="9" xfId="0" applyFont="1" applyBorder="1" applyAlignment="1" applyProtection="1">
      <alignment horizontal="center" vertical="center" wrapText="1"/>
      <protection locked="0"/>
    </xf>
    <xf numFmtId="4" fontId="25" fillId="0" borderId="9" xfId="0" applyNumberFormat="1" applyFont="1" applyBorder="1" applyAlignment="1" applyProtection="1">
      <alignment vertical="center"/>
      <protection locked="0"/>
    </xf>
    <xf numFmtId="165" fontId="25" fillId="0" borderId="9" xfId="2" applyNumberFormat="1" applyFont="1" applyBorder="1" applyAlignment="1" applyProtection="1">
      <alignment vertical="center"/>
      <protection locked="0"/>
    </xf>
    <xf numFmtId="0" fontId="24" fillId="0" borderId="3" xfId="0" applyFont="1" applyBorder="1" applyAlignment="1">
      <alignment vertical="center"/>
    </xf>
    <xf numFmtId="0" fontId="25" fillId="0" borderId="4" xfId="0" applyFont="1" applyBorder="1" applyAlignment="1">
      <alignment horizontal="left" vertical="center"/>
    </xf>
    <xf numFmtId="0" fontId="25" fillId="0" borderId="0" xfId="0" applyFont="1" applyAlignment="1">
      <alignment horizontal="center" vertical="center"/>
    </xf>
    <xf numFmtId="164" fontId="25" fillId="0" borderId="0" xfId="0" applyNumberFormat="1" applyFont="1" applyAlignment="1">
      <alignment vertical="center"/>
    </xf>
    <xf numFmtId="164" fontId="25" fillId="0" borderId="5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</cellXfs>
  <cellStyles count="3">
    <cellStyle name="Čárka" xfId="2" builtinId="3"/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1_01/949101112" TargetMode="External"/><Relationship Id="rId21" Type="http://schemas.openxmlformats.org/officeDocument/2006/relationships/hyperlink" Target="https://podminky.urs.cz/item/CS_URS_2021_01/632450133" TargetMode="External"/><Relationship Id="rId42" Type="http://schemas.openxmlformats.org/officeDocument/2006/relationships/hyperlink" Target="https://podminky.urs.cz/item/CS_URS_2021_01/974031153" TargetMode="External"/><Relationship Id="rId47" Type="http://schemas.openxmlformats.org/officeDocument/2006/relationships/hyperlink" Target="https://podminky.urs.cz/item/CS_URS_2021_01/978013191" TargetMode="External"/><Relationship Id="rId63" Type="http://schemas.openxmlformats.org/officeDocument/2006/relationships/hyperlink" Target="https://podminky.urs.cz/item/CS_URS_2021_01/781111011" TargetMode="External"/><Relationship Id="rId68" Type="http://schemas.openxmlformats.org/officeDocument/2006/relationships/hyperlink" Target="https://podminky.urs.cz/item/CS_URS_2021_01/781473112" TargetMode="External"/><Relationship Id="rId16" Type="http://schemas.openxmlformats.org/officeDocument/2006/relationships/hyperlink" Target="https://podminky.urs.cz/item/CS_URS_2021_01/612325423" TargetMode="External"/><Relationship Id="rId11" Type="http://schemas.openxmlformats.org/officeDocument/2006/relationships/hyperlink" Target="https://podminky.urs.cz/item/CS_URS_2021_01/612315122" TargetMode="External"/><Relationship Id="rId32" Type="http://schemas.openxmlformats.org/officeDocument/2006/relationships/hyperlink" Target="https://podminky.urs.cz/item/CS_URS_2021_01/965045111" TargetMode="External"/><Relationship Id="rId37" Type="http://schemas.openxmlformats.org/officeDocument/2006/relationships/hyperlink" Target="https://podminky.urs.cz/item/CS_URS_2021_01/969041112" TargetMode="External"/><Relationship Id="rId53" Type="http://schemas.openxmlformats.org/officeDocument/2006/relationships/hyperlink" Target="https://podminky.urs.cz/item/CS_URS_2021_01/725330820" TargetMode="External"/><Relationship Id="rId58" Type="http://schemas.openxmlformats.org/officeDocument/2006/relationships/hyperlink" Target="https://podminky.urs.cz/item/CS_URS_2021_01/771111011" TargetMode="External"/><Relationship Id="rId74" Type="http://schemas.openxmlformats.org/officeDocument/2006/relationships/hyperlink" Target="https://podminky.urs.cz/item/CS_URS_2021_01/784111001" TargetMode="External"/><Relationship Id="rId79" Type="http://schemas.openxmlformats.org/officeDocument/2006/relationships/hyperlink" Target="https://podminky.urs.cz/item/CS_URS_2021_01/161111502" TargetMode="External"/><Relationship Id="rId5" Type="http://schemas.openxmlformats.org/officeDocument/2006/relationships/hyperlink" Target="https://podminky.urs.cz/item/CS_URS_2021_01/386381111" TargetMode="External"/><Relationship Id="rId61" Type="http://schemas.openxmlformats.org/officeDocument/2006/relationships/hyperlink" Target="https://podminky.urs.cz/item/CS_URS_2021_01/771473111" TargetMode="External"/><Relationship Id="rId82" Type="http://schemas.openxmlformats.org/officeDocument/2006/relationships/printerSettings" Target="../printerSettings/printerSettings1.bin"/><Relationship Id="rId19" Type="http://schemas.openxmlformats.org/officeDocument/2006/relationships/hyperlink" Target="https://podminky.urs.cz/item/CS_URS_2021_01/631311131" TargetMode="External"/><Relationship Id="rId14" Type="http://schemas.openxmlformats.org/officeDocument/2006/relationships/hyperlink" Target="https://podminky.urs.cz/item/CS_URS_2021_01/612325221" TargetMode="External"/><Relationship Id="rId22" Type="http://schemas.openxmlformats.org/officeDocument/2006/relationships/hyperlink" Target="https://podminky.urs.cz/item/CS_URS_2021_01/632451103" TargetMode="External"/><Relationship Id="rId27" Type="http://schemas.openxmlformats.org/officeDocument/2006/relationships/hyperlink" Target="https://podminky.urs.cz/item/CS_URS_2021_01/952901111" TargetMode="External"/><Relationship Id="rId30" Type="http://schemas.openxmlformats.org/officeDocument/2006/relationships/hyperlink" Target="https://podminky.urs.cz/item/CS_URS_2021_01/965043341" TargetMode="External"/><Relationship Id="rId35" Type="http://schemas.openxmlformats.org/officeDocument/2006/relationships/hyperlink" Target="https://podminky.urs.cz/item/CS_URS_2021_01/969031112" TargetMode="External"/><Relationship Id="rId43" Type="http://schemas.openxmlformats.org/officeDocument/2006/relationships/hyperlink" Target="https://podminky.urs.cz/item/CS_URS_2021_01/974031164" TargetMode="External"/><Relationship Id="rId48" Type="http://schemas.openxmlformats.org/officeDocument/2006/relationships/hyperlink" Target="https://podminky.urs.cz/item/CS_URS_2021_01/978059541" TargetMode="External"/><Relationship Id="rId56" Type="http://schemas.openxmlformats.org/officeDocument/2006/relationships/hyperlink" Target="https://podminky.urs.cz/item/CS_URS_2021_01/762521922" TargetMode="External"/><Relationship Id="rId64" Type="http://schemas.openxmlformats.org/officeDocument/2006/relationships/hyperlink" Target="https://podminky.urs.cz/item/CS_URS_2021_01/781121011" TargetMode="External"/><Relationship Id="rId69" Type="http://schemas.openxmlformats.org/officeDocument/2006/relationships/hyperlink" Target="https://podminky.urs.cz/item/CS_URS_2021_01/781493511" TargetMode="External"/><Relationship Id="rId77" Type="http://schemas.openxmlformats.org/officeDocument/2006/relationships/hyperlink" Target="https://podminky.urs.cz/item/CS_URS_2021_01/612821001" TargetMode="External"/><Relationship Id="rId8" Type="http://schemas.openxmlformats.org/officeDocument/2006/relationships/hyperlink" Target="https://podminky.urs.cz/item/CS_URS_2021_01/612135001" TargetMode="External"/><Relationship Id="rId51" Type="http://schemas.openxmlformats.org/officeDocument/2006/relationships/hyperlink" Target="https://podminky.urs.cz/item/CS_URS_2021_01/725210821" TargetMode="External"/><Relationship Id="rId72" Type="http://schemas.openxmlformats.org/officeDocument/2006/relationships/hyperlink" Target="https://podminky.urs.cz/item/CS_URS_2021_01/783614551" TargetMode="External"/><Relationship Id="rId80" Type="http://schemas.openxmlformats.org/officeDocument/2006/relationships/hyperlink" Target="https://podminky.urs.cz/item/CS_URS_2021_01/139751101" TargetMode="External"/><Relationship Id="rId3" Type="http://schemas.openxmlformats.org/officeDocument/2006/relationships/hyperlink" Target="https://podminky.urs.cz/item/CS_URS_2021_01/310278842" TargetMode="External"/><Relationship Id="rId12" Type="http://schemas.openxmlformats.org/officeDocument/2006/relationships/hyperlink" Target="https://podminky.urs.cz/item/CS_URS_2021_01/612321111" TargetMode="External"/><Relationship Id="rId17" Type="http://schemas.openxmlformats.org/officeDocument/2006/relationships/hyperlink" Target="https://podminky.urs.cz/item/CS_URS_2021_01/619996145" TargetMode="External"/><Relationship Id="rId25" Type="http://schemas.openxmlformats.org/officeDocument/2006/relationships/hyperlink" Target="https://podminky.urs.cz/item/CS_URS_2021_01/642942111" TargetMode="External"/><Relationship Id="rId33" Type="http://schemas.openxmlformats.org/officeDocument/2006/relationships/hyperlink" Target="https://podminky.urs.cz/item/CS_URS_2021_01/965046119" TargetMode="External"/><Relationship Id="rId38" Type="http://schemas.openxmlformats.org/officeDocument/2006/relationships/hyperlink" Target="https://podminky.urs.cz/item/CS_URS_2021_01/971033241" TargetMode="External"/><Relationship Id="rId46" Type="http://schemas.openxmlformats.org/officeDocument/2006/relationships/hyperlink" Target="https://podminky.urs.cz/item/CS_URS_2021_01/974031267" TargetMode="External"/><Relationship Id="rId59" Type="http://schemas.openxmlformats.org/officeDocument/2006/relationships/hyperlink" Target="https://podminky.urs.cz/item/CS_URS_2021_01/771121011" TargetMode="External"/><Relationship Id="rId67" Type="http://schemas.openxmlformats.org/officeDocument/2006/relationships/hyperlink" Target="https://podminky.urs.cz/item/CS_URS_2021_01/781151031" TargetMode="External"/><Relationship Id="rId20" Type="http://schemas.openxmlformats.org/officeDocument/2006/relationships/hyperlink" Target="https://podminky.urs.cz/item/CS_URS_2021_01/631312141" TargetMode="External"/><Relationship Id="rId41" Type="http://schemas.openxmlformats.org/officeDocument/2006/relationships/hyperlink" Target="https://podminky.urs.cz/item/CS_URS_2021_01/974031144" TargetMode="External"/><Relationship Id="rId54" Type="http://schemas.openxmlformats.org/officeDocument/2006/relationships/hyperlink" Target="https://podminky.urs.cz/item/CS_URS_2021_01/741853902" TargetMode="External"/><Relationship Id="rId62" Type="http://schemas.openxmlformats.org/officeDocument/2006/relationships/hyperlink" Target="https://podminky.urs.cz/item/CS_URS_2021_01/771573113" TargetMode="External"/><Relationship Id="rId70" Type="http://schemas.openxmlformats.org/officeDocument/2006/relationships/hyperlink" Target="https://podminky.urs.cz/item/CS_URS_2021_01/783301313" TargetMode="External"/><Relationship Id="rId75" Type="http://schemas.openxmlformats.org/officeDocument/2006/relationships/hyperlink" Target="https://podminky.urs.cz/item/CS_URS_2021_01/784111011" TargetMode="External"/><Relationship Id="rId83" Type="http://schemas.openxmlformats.org/officeDocument/2006/relationships/drawing" Target="../drawings/drawing1.xml"/><Relationship Id="rId1" Type="http://schemas.openxmlformats.org/officeDocument/2006/relationships/hyperlink" Target="https://podminky.urs.cz/item/CS_URS_2021_01/162211319" TargetMode="External"/><Relationship Id="rId6" Type="http://schemas.openxmlformats.org/officeDocument/2006/relationships/hyperlink" Target="https://podminky.urs.cz/item/CS_URS_2021_01/611135101" TargetMode="External"/><Relationship Id="rId15" Type="http://schemas.openxmlformats.org/officeDocument/2006/relationships/hyperlink" Target="https://podminky.urs.cz/item/CS_URS_2021_01/612325223" TargetMode="External"/><Relationship Id="rId23" Type="http://schemas.openxmlformats.org/officeDocument/2006/relationships/hyperlink" Target="https://podminky.urs.cz/item/CS_URS_2021_01/632451431" TargetMode="External"/><Relationship Id="rId28" Type="http://schemas.openxmlformats.org/officeDocument/2006/relationships/hyperlink" Target="https://podminky.urs.cz/item/CS_URS_2021_01/953941210" TargetMode="External"/><Relationship Id="rId36" Type="http://schemas.openxmlformats.org/officeDocument/2006/relationships/hyperlink" Target="https://podminky.urs.cz/item/CS_URS_2021_01/969041111" TargetMode="External"/><Relationship Id="rId49" Type="http://schemas.openxmlformats.org/officeDocument/2006/relationships/hyperlink" Target="https://podminky.urs.cz/item/CS_URS_2021_01/725110811" TargetMode="External"/><Relationship Id="rId57" Type="http://schemas.openxmlformats.org/officeDocument/2006/relationships/hyperlink" Target="https://podminky.urs.cz/item/CS_URS_2021_01/762522916" TargetMode="External"/><Relationship Id="rId10" Type="http://schemas.openxmlformats.org/officeDocument/2006/relationships/hyperlink" Target="https://podminky.urs.cz/item/CS_URS_2021_01/612315121" TargetMode="External"/><Relationship Id="rId31" Type="http://schemas.openxmlformats.org/officeDocument/2006/relationships/hyperlink" Target="https://podminky.urs.cz/item/CS_URS_2021_01/965043421" TargetMode="External"/><Relationship Id="rId44" Type="http://schemas.openxmlformats.org/officeDocument/2006/relationships/hyperlink" Target="https://podminky.urs.cz/item/CS_URS_2021_01/974031167" TargetMode="External"/><Relationship Id="rId52" Type="http://schemas.openxmlformats.org/officeDocument/2006/relationships/hyperlink" Target="https://podminky.urs.cz/item/CS_URS_2021_01/725310821" TargetMode="External"/><Relationship Id="rId60" Type="http://schemas.openxmlformats.org/officeDocument/2006/relationships/hyperlink" Target="https://podminky.urs.cz/item/CS_URS_2021_01/771151012" TargetMode="External"/><Relationship Id="rId65" Type="http://schemas.openxmlformats.org/officeDocument/2006/relationships/hyperlink" Target="https://podminky.urs.cz/item/CS_URS_2021_01/781131112" TargetMode="External"/><Relationship Id="rId73" Type="http://schemas.openxmlformats.org/officeDocument/2006/relationships/hyperlink" Target="https://podminky.urs.cz/item/CS_URS_2021_01/783617611" TargetMode="External"/><Relationship Id="rId78" Type="http://schemas.openxmlformats.org/officeDocument/2006/relationships/hyperlink" Target="https://podminky.urs.cz/item/CS_URS_2021_01/162211311" TargetMode="External"/><Relationship Id="rId81" Type="http://schemas.openxmlformats.org/officeDocument/2006/relationships/hyperlink" Target="https://podminky.urs.cz/item/CS_URS_2021_01/139001101" TargetMode="External"/><Relationship Id="rId4" Type="http://schemas.openxmlformats.org/officeDocument/2006/relationships/hyperlink" Target="https://podminky.urs.cz/item/CS_URS_2021_01/342272225" TargetMode="External"/><Relationship Id="rId9" Type="http://schemas.openxmlformats.org/officeDocument/2006/relationships/hyperlink" Target="https://podminky.urs.cz/item/CS_URS_2021_01/612135101" TargetMode="External"/><Relationship Id="rId13" Type="http://schemas.openxmlformats.org/officeDocument/2006/relationships/hyperlink" Target="https://podminky.urs.cz/item/CS_URS_2021_01/612321141" TargetMode="External"/><Relationship Id="rId18" Type="http://schemas.openxmlformats.org/officeDocument/2006/relationships/hyperlink" Target="https://podminky.urs.cz/item/CS_URS_2021_01/631311123" TargetMode="External"/><Relationship Id="rId39" Type="http://schemas.openxmlformats.org/officeDocument/2006/relationships/hyperlink" Target="https://podminky.urs.cz/item/CS_URS_2021_01/971033381" TargetMode="External"/><Relationship Id="rId34" Type="http://schemas.openxmlformats.org/officeDocument/2006/relationships/hyperlink" Target="https://podminky.urs.cz/item/CS_URS_2021_01/965081213" TargetMode="External"/><Relationship Id="rId50" Type="http://schemas.openxmlformats.org/officeDocument/2006/relationships/hyperlink" Target="https://podminky.urs.cz/item/CS_URS_2021_01/725122817" TargetMode="External"/><Relationship Id="rId55" Type="http://schemas.openxmlformats.org/officeDocument/2006/relationships/hyperlink" Target="https://podminky.urs.cz/item/CS_URS_2021_01/741810001" TargetMode="External"/><Relationship Id="rId76" Type="http://schemas.openxmlformats.org/officeDocument/2006/relationships/hyperlink" Target="https://podminky.urs.cz/item/CS_URS_2021_01/784221101" TargetMode="External"/><Relationship Id="rId7" Type="http://schemas.openxmlformats.org/officeDocument/2006/relationships/hyperlink" Target="https://podminky.urs.cz/item/CS_URS_2021_01/612121112" TargetMode="External"/><Relationship Id="rId71" Type="http://schemas.openxmlformats.org/officeDocument/2006/relationships/hyperlink" Target="https://podminky.urs.cz/item/CS_URS_2021_01/783314101" TargetMode="External"/><Relationship Id="rId2" Type="http://schemas.openxmlformats.org/officeDocument/2006/relationships/hyperlink" Target="https://podminky.urs.cz/item/CS_URS_2021_01/310236261" TargetMode="External"/><Relationship Id="rId29" Type="http://schemas.openxmlformats.org/officeDocument/2006/relationships/hyperlink" Target="https://podminky.urs.cz/item/CS_URS_2021_01/962031133" TargetMode="External"/><Relationship Id="rId24" Type="http://schemas.openxmlformats.org/officeDocument/2006/relationships/hyperlink" Target="https://podminky.urs.cz/item/CS_URS_2021_01/635111141" TargetMode="External"/><Relationship Id="rId40" Type="http://schemas.openxmlformats.org/officeDocument/2006/relationships/hyperlink" Target="https://podminky.urs.cz/item/CS_URS_2021_01/973031812" TargetMode="External"/><Relationship Id="rId45" Type="http://schemas.openxmlformats.org/officeDocument/2006/relationships/hyperlink" Target="https://podminky.urs.cz/item/CS_URS_2021_01/974031264" TargetMode="External"/><Relationship Id="rId66" Type="http://schemas.openxmlformats.org/officeDocument/2006/relationships/hyperlink" Target="https://podminky.urs.cz/item/CS_URS_2021_01/78113123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3:BM1482"/>
  <sheetViews>
    <sheetView showGridLines="0" tabSelected="1" workbookViewId="0">
      <selection activeCell="E7" sqref="E7:H7"/>
    </sheetView>
  </sheetViews>
  <sheetFormatPr defaultRowHeight="11.25" outlineLevelRow="2" x14ac:dyDescent="0.2"/>
  <cols>
    <col min="1" max="1" width="8.33203125" customWidth="1"/>
    <col min="2" max="2" width="1.1640625" customWidth="1"/>
    <col min="3" max="3" width="6.6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style="123" customWidth="1"/>
    <col min="9" max="9" width="15.83203125" customWidth="1"/>
    <col min="10" max="10" width="24.6640625" style="70" customWidth="1"/>
    <col min="11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3" spans="2:63" s="1" customFormat="1" ht="6.95" customHeight="1" x14ac:dyDescent="0.2">
      <c r="B3" s="13"/>
      <c r="C3" s="14"/>
      <c r="D3" s="14"/>
      <c r="E3" s="14"/>
      <c r="F3" s="14"/>
      <c r="G3" s="14"/>
      <c r="H3" s="116"/>
      <c r="I3" s="14"/>
      <c r="J3" s="73"/>
      <c r="K3" s="14"/>
      <c r="L3" s="12"/>
    </row>
    <row r="4" spans="2:63" s="1" customFormat="1" ht="24.95" customHeight="1" x14ac:dyDescent="0.2">
      <c r="B4" s="12"/>
      <c r="C4" s="9" t="s">
        <v>22</v>
      </c>
      <c r="H4" s="42"/>
      <c r="J4" s="71"/>
      <c r="L4" s="12"/>
    </row>
    <row r="5" spans="2:63" s="1" customFormat="1" ht="6.95" customHeight="1" x14ac:dyDescent="0.2">
      <c r="B5" s="12"/>
      <c r="H5" s="42"/>
      <c r="J5" s="71"/>
      <c r="L5" s="12"/>
    </row>
    <row r="6" spans="2:63" s="1" customFormat="1" ht="12" customHeight="1" x14ac:dyDescent="0.2">
      <c r="B6" s="12"/>
      <c r="C6" s="11" t="s">
        <v>2</v>
      </c>
      <c r="H6" s="42"/>
      <c r="J6" s="71"/>
      <c r="L6" s="12"/>
    </row>
    <row r="7" spans="2:63" s="1" customFormat="1" ht="30" customHeight="1" x14ac:dyDescent="0.2">
      <c r="B7" s="12"/>
      <c r="E7" s="141" t="s">
        <v>3</v>
      </c>
      <c r="F7" s="142"/>
      <c r="G7" s="142"/>
      <c r="H7" s="142"/>
      <c r="J7" s="71"/>
      <c r="L7" s="12"/>
    </row>
    <row r="8" spans="2:63" s="1" customFormat="1" ht="6.95" customHeight="1" x14ac:dyDescent="0.2">
      <c r="B8" s="12"/>
      <c r="H8" s="42"/>
      <c r="J8" s="71"/>
      <c r="L8" s="12"/>
    </row>
    <row r="9" spans="2:63" s="1" customFormat="1" ht="12" customHeight="1" x14ac:dyDescent="0.2">
      <c r="B9" s="12"/>
      <c r="C9" s="11" t="s">
        <v>4</v>
      </c>
      <c r="F9" s="10" t="s">
        <v>5</v>
      </c>
      <c r="H9" s="42"/>
      <c r="I9" s="11" t="s">
        <v>6</v>
      </c>
      <c r="J9" s="72"/>
      <c r="L9" s="12"/>
    </row>
    <row r="10" spans="2:63" s="1" customFormat="1" ht="6.95" customHeight="1" x14ac:dyDescent="0.2">
      <c r="B10" s="12"/>
      <c r="H10" s="42"/>
      <c r="J10" s="71"/>
      <c r="L10" s="12"/>
    </row>
    <row r="11" spans="2:63" s="1" customFormat="1" ht="40.15" customHeight="1" x14ac:dyDescent="0.2">
      <c r="B11" s="12"/>
      <c r="C11" s="11" t="s">
        <v>7</v>
      </c>
      <c r="F11" s="10"/>
      <c r="H11" s="42"/>
      <c r="I11" s="11" t="s">
        <v>9</v>
      </c>
      <c r="J11" s="74"/>
      <c r="L11" s="12"/>
    </row>
    <row r="12" spans="2:63" s="1" customFormat="1" ht="40.15" customHeight="1" x14ac:dyDescent="0.2">
      <c r="B12" s="12"/>
      <c r="C12" s="11" t="s">
        <v>8</v>
      </c>
      <c r="F12" s="10"/>
      <c r="H12" s="42"/>
      <c r="I12" s="11" t="s">
        <v>11</v>
      </c>
      <c r="J12" s="74"/>
      <c r="L12" s="12"/>
    </row>
    <row r="13" spans="2:63" s="1" customFormat="1" ht="10.35" customHeight="1" x14ac:dyDescent="0.2">
      <c r="B13" s="12"/>
      <c r="H13" s="42"/>
      <c r="J13" s="71"/>
      <c r="L13" s="12"/>
    </row>
    <row r="14" spans="2:63" s="2" customFormat="1" ht="29.25" customHeight="1" x14ac:dyDescent="0.2">
      <c r="B14" s="19"/>
      <c r="C14" s="20" t="s">
        <v>23</v>
      </c>
      <c r="D14" s="21" t="s">
        <v>16</v>
      </c>
      <c r="E14" s="21" t="s">
        <v>14</v>
      </c>
      <c r="F14" s="21" t="s">
        <v>15</v>
      </c>
      <c r="G14" s="21" t="s">
        <v>24</v>
      </c>
      <c r="H14" s="117" t="s">
        <v>25</v>
      </c>
      <c r="I14" s="21" t="s">
        <v>26</v>
      </c>
      <c r="J14" s="75" t="s">
        <v>21</v>
      </c>
      <c r="K14" s="22" t="s">
        <v>27</v>
      </c>
      <c r="L14" s="19"/>
      <c r="M14" s="16" t="s">
        <v>0</v>
      </c>
      <c r="N14" s="17" t="s">
        <v>12</v>
      </c>
      <c r="O14" s="17" t="s">
        <v>28</v>
      </c>
      <c r="P14" s="17" t="s">
        <v>29</v>
      </c>
      <c r="Q14" s="17" t="s">
        <v>30</v>
      </c>
      <c r="R14" s="17" t="s">
        <v>31</v>
      </c>
      <c r="S14" s="17" t="s">
        <v>32</v>
      </c>
      <c r="T14" s="18" t="s">
        <v>33</v>
      </c>
    </row>
    <row r="15" spans="2:63" s="3" customFormat="1" ht="22.9" customHeight="1" x14ac:dyDescent="0.2">
      <c r="B15" s="23"/>
      <c r="D15" s="24" t="s">
        <v>17</v>
      </c>
      <c r="E15" s="30" t="s">
        <v>19</v>
      </c>
      <c r="F15" s="30" t="s">
        <v>35</v>
      </c>
      <c r="H15" s="118"/>
      <c r="J15" s="89"/>
      <c r="L15" s="23"/>
      <c r="M15" s="25"/>
      <c r="P15" s="26">
        <f>SUM(P16:P65)</f>
        <v>20.367899999999999</v>
      </c>
      <c r="R15" s="26">
        <f>SUM(R16:R65)</f>
        <v>0</v>
      </c>
      <c r="T15" s="27">
        <f>SUM(T16:T65)</f>
        <v>0</v>
      </c>
      <c r="AR15" s="24" t="s">
        <v>19</v>
      </c>
      <c r="AT15" s="28" t="s">
        <v>17</v>
      </c>
      <c r="AU15" s="28" t="s">
        <v>19</v>
      </c>
      <c r="AY15" s="24" t="s">
        <v>34</v>
      </c>
      <c r="BK15" s="29">
        <f>SUM(BK16:BK65)</f>
        <v>0</v>
      </c>
    </row>
    <row r="16" spans="2:63" s="1" customFormat="1" hidden="1" outlineLevel="1" x14ac:dyDescent="0.2">
      <c r="B16" s="12"/>
      <c r="D16" s="43" t="s">
        <v>40</v>
      </c>
      <c r="F16" s="44" t="s">
        <v>41</v>
      </c>
      <c r="H16" s="42"/>
      <c r="J16" s="71"/>
      <c r="L16" s="12"/>
      <c r="M16" s="45"/>
      <c r="T16" s="15"/>
      <c r="AT16" s="8" t="s">
        <v>40</v>
      </c>
      <c r="AU16" s="8" t="s">
        <v>20</v>
      </c>
    </row>
    <row r="17" spans="2:65" s="4" customFormat="1" hidden="1" outlineLevel="1" x14ac:dyDescent="0.2">
      <c r="B17" s="46"/>
      <c r="D17" s="47" t="s">
        <v>42</v>
      </c>
      <c r="E17" s="48" t="s">
        <v>0</v>
      </c>
      <c r="F17" s="49" t="s">
        <v>43</v>
      </c>
      <c r="H17" s="119" t="s">
        <v>0</v>
      </c>
      <c r="J17" s="76"/>
      <c r="L17" s="46"/>
      <c r="M17" s="50"/>
      <c r="T17" s="51"/>
      <c r="AT17" s="48" t="s">
        <v>42</v>
      </c>
      <c r="AU17" s="48" t="s">
        <v>20</v>
      </c>
      <c r="AV17" s="4" t="s">
        <v>19</v>
      </c>
      <c r="AW17" s="4" t="s">
        <v>10</v>
      </c>
      <c r="AX17" s="4" t="s">
        <v>18</v>
      </c>
      <c r="AY17" s="48" t="s">
        <v>34</v>
      </c>
    </row>
    <row r="18" spans="2:65" s="4" customFormat="1" hidden="1" outlineLevel="1" x14ac:dyDescent="0.2">
      <c r="B18" s="46"/>
      <c r="D18" s="47" t="s">
        <v>42</v>
      </c>
      <c r="E18" s="48" t="s">
        <v>0</v>
      </c>
      <c r="F18" s="49" t="s">
        <v>44</v>
      </c>
      <c r="H18" s="119" t="s">
        <v>0</v>
      </c>
      <c r="J18" s="76"/>
      <c r="L18" s="46"/>
      <c r="M18" s="50"/>
      <c r="T18" s="51"/>
      <c r="AT18" s="48" t="s">
        <v>42</v>
      </c>
      <c r="AU18" s="48" t="s">
        <v>20</v>
      </c>
      <c r="AV18" s="4" t="s">
        <v>19</v>
      </c>
      <c r="AW18" s="4" t="s">
        <v>10</v>
      </c>
      <c r="AX18" s="4" t="s">
        <v>18</v>
      </c>
      <c r="AY18" s="48" t="s">
        <v>34</v>
      </c>
    </row>
    <row r="19" spans="2:65" s="4" customFormat="1" hidden="1" outlineLevel="1" x14ac:dyDescent="0.2">
      <c r="B19" s="46"/>
      <c r="D19" s="47" t="s">
        <v>42</v>
      </c>
      <c r="E19" s="48" t="s">
        <v>0</v>
      </c>
      <c r="F19" s="49" t="s">
        <v>45</v>
      </c>
      <c r="H19" s="119" t="s">
        <v>0</v>
      </c>
      <c r="J19" s="76"/>
      <c r="L19" s="46"/>
      <c r="M19" s="50"/>
      <c r="T19" s="51"/>
      <c r="AT19" s="48" t="s">
        <v>42</v>
      </c>
      <c r="AU19" s="48" t="s">
        <v>20</v>
      </c>
      <c r="AV19" s="4" t="s">
        <v>19</v>
      </c>
      <c r="AW19" s="4" t="s">
        <v>10</v>
      </c>
      <c r="AX19" s="4" t="s">
        <v>18</v>
      </c>
      <c r="AY19" s="48" t="s">
        <v>34</v>
      </c>
    </row>
    <row r="20" spans="2:65" s="5" customFormat="1" hidden="1" outlineLevel="1" x14ac:dyDescent="0.2">
      <c r="B20" s="52"/>
      <c r="D20" s="47" t="s">
        <v>42</v>
      </c>
      <c r="E20" s="53" t="s">
        <v>0</v>
      </c>
      <c r="F20" s="54" t="s">
        <v>46</v>
      </c>
      <c r="H20" s="120">
        <v>3.6</v>
      </c>
      <c r="J20" s="77"/>
      <c r="L20" s="52"/>
      <c r="M20" s="55"/>
      <c r="T20" s="56"/>
      <c r="AT20" s="53" t="s">
        <v>42</v>
      </c>
      <c r="AU20" s="53" t="s">
        <v>20</v>
      </c>
      <c r="AV20" s="5" t="s">
        <v>20</v>
      </c>
      <c r="AW20" s="5" t="s">
        <v>10</v>
      </c>
      <c r="AX20" s="5" t="s">
        <v>19</v>
      </c>
      <c r="AY20" s="53" t="s">
        <v>34</v>
      </c>
    </row>
    <row r="21" spans="2:65" s="1" customFormat="1" ht="24.2" customHeight="1" collapsed="1" x14ac:dyDescent="0.2">
      <c r="B21" s="31"/>
      <c r="C21" s="32">
        <v>1</v>
      </c>
      <c r="D21" s="67" t="s">
        <v>36</v>
      </c>
      <c r="E21" s="33" t="s">
        <v>828</v>
      </c>
      <c r="F21" s="34" t="s">
        <v>829</v>
      </c>
      <c r="G21" s="68" t="s">
        <v>37</v>
      </c>
      <c r="H21" s="36">
        <v>2.1</v>
      </c>
      <c r="I21" s="36"/>
      <c r="J21" s="69">
        <f>I21*H21</f>
        <v>0</v>
      </c>
      <c r="K21" s="34" t="s">
        <v>38</v>
      </c>
      <c r="L21" s="12"/>
      <c r="M21" s="37" t="s">
        <v>0</v>
      </c>
      <c r="N21" s="38" t="s">
        <v>13</v>
      </c>
      <c r="O21" s="39">
        <v>7.1269999999999998</v>
      </c>
      <c r="P21" s="39">
        <f>O21*H21</f>
        <v>14.966699999999999</v>
      </c>
      <c r="Q21" s="39">
        <v>0</v>
      </c>
      <c r="R21" s="39">
        <f>Q21*H21</f>
        <v>0</v>
      </c>
      <c r="S21" s="39">
        <v>0</v>
      </c>
      <c r="T21" s="40">
        <f>S21*H21</f>
        <v>0</v>
      </c>
      <c r="AR21" s="41" t="s">
        <v>39</v>
      </c>
      <c r="AT21" s="41" t="s">
        <v>36</v>
      </c>
      <c r="AU21" s="41" t="s">
        <v>20</v>
      </c>
      <c r="AY21" s="8" t="s">
        <v>34</v>
      </c>
      <c r="BE21" s="42">
        <f>IF(N21="základní",J21,0)</f>
        <v>0</v>
      </c>
      <c r="BF21" s="42">
        <f>IF(N21="snížená",J21,0)</f>
        <v>0</v>
      </c>
      <c r="BG21" s="42">
        <f>IF(N21="zákl. přenesená",J21,0)</f>
        <v>0</v>
      </c>
      <c r="BH21" s="42">
        <f>IF(N21="sníž. přenesená",J21,0)</f>
        <v>0</v>
      </c>
      <c r="BI21" s="42">
        <f>IF(N21="nulová",J21,0)</f>
        <v>0</v>
      </c>
      <c r="BJ21" s="8" t="s">
        <v>19</v>
      </c>
      <c r="BK21" s="42">
        <f>ROUND(I21*H21,2)</f>
        <v>0</v>
      </c>
      <c r="BL21" s="8" t="s">
        <v>39</v>
      </c>
      <c r="BM21" s="41" t="s">
        <v>47</v>
      </c>
    </row>
    <row r="22" spans="2:65" s="1" customFormat="1" ht="12" hidden="1" outlineLevel="1" x14ac:dyDescent="0.2">
      <c r="B22" s="12"/>
      <c r="D22" s="43" t="s">
        <v>40</v>
      </c>
      <c r="F22" s="44" t="s">
        <v>48</v>
      </c>
      <c r="H22" s="42"/>
      <c r="J22" s="69">
        <f t="shared" ref="J22:J54" si="0">I22*H22</f>
        <v>0</v>
      </c>
      <c r="L22" s="12"/>
      <c r="M22" s="45"/>
      <c r="T22" s="15"/>
      <c r="AT22" s="8" t="s">
        <v>40</v>
      </c>
      <c r="AU22" s="8" t="s">
        <v>20</v>
      </c>
    </row>
    <row r="23" spans="2:65" s="4" customFormat="1" ht="12" hidden="1" outlineLevel="1" x14ac:dyDescent="0.2">
      <c r="B23" s="46"/>
      <c r="D23" s="47" t="s">
        <v>42</v>
      </c>
      <c r="E23" s="48" t="s">
        <v>0</v>
      </c>
      <c r="F23" s="49" t="s">
        <v>43</v>
      </c>
      <c r="H23" s="119" t="s">
        <v>0</v>
      </c>
      <c r="J23" s="69"/>
      <c r="L23" s="46"/>
      <c r="M23" s="50"/>
      <c r="T23" s="51"/>
      <c r="AT23" s="48" t="s">
        <v>42</v>
      </c>
      <c r="AU23" s="48" t="s">
        <v>20</v>
      </c>
      <c r="AV23" s="4" t="s">
        <v>19</v>
      </c>
      <c r="AW23" s="4" t="s">
        <v>10</v>
      </c>
      <c r="AX23" s="4" t="s">
        <v>18</v>
      </c>
      <c r="AY23" s="48" t="s">
        <v>34</v>
      </c>
    </row>
    <row r="24" spans="2:65" s="4" customFormat="1" ht="12" hidden="1" outlineLevel="1" x14ac:dyDescent="0.2">
      <c r="B24" s="46"/>
      <c r="D24" s="47" t="s">
        <v>42</v>
      </c>
      <c r="E24" s="48" t="s">
        <v>0</v>
      </c>
      <c r="F24" s="49" t="s">
        <v>44</v>
      </c>
      <c r="H24" s="119" t="s">
        <v>0</v>
      </c>
      <c r="J24" s="69"/>
      <c r="L24" s="46"/>
      <c r="M24" s="50"/>
      <c r="T24" s="51"/>
      <c r="AT24" s="48" t="s">
        <v>42</v>
      </c>
      <c r="AU24" s="48" t="s">
        <v>20</v>
      </c>
      <c r="AV24" s="4" t="s">
        <v>19</v>
      </c>
      <c r="AW24" s="4" t="s">
        <v>10</v>
      </c>
      <c r="AX24" s="4" t="s">
        <v>18</v>
      </c>
      <c r="AY24" s="48" t="s">
        <v>34</v>
      </c>
    </row>
    <row r="25" spans="2:65" s="4" customFormat="1" ht="12" hidden="1" outlineLevel="1" x14ac:dyDescent="0.2">
      <c r="B25" s="46"/>
      <c r="D25" s="47" t="s">
        <v>42</v>
      </c>
      <c r="E25" s="48" t="s">
        <v>0</v>
      </c>
      <c r="F25" s="49" t="s">
        <v>49</v>
      </c>
      <c r="H25" s="119" t="s">
        <v>0</v>
      </c>
      <c r="J25" s="69"/>
      <c r="L25" s="46"/>
      <c r="M25" s="50"/>
      <c r="T25" s="51"/>
      <c r="AT25" s="48" t="s">
        <v>42</v>
      </c>
      <c r="AU25" s="48" t="s">
        <v>20</v>
      </c>
      <c r="AV25" s="4" t="s">
        <v>19</v>
      </c>
      <c r="AW25" s="4" t="s">
        <v>10</v>
      </c>
      <c r="AX25" s="4" t="s">
        <v>18</v>
      </c>
      <c r="AY25" s="48" t="s">
        <v>34</v>
      </c>
    </row>
    <row r="26" spans="2:65" s="5" customFormat="1" ht="12" hidden="1" outlineLevel="1" x14ac:dyDescent="0.2">
      <c r="B26" s="52"/>
      <c r="D26" s="47" t="s">
        <v>42</v>
      </c>
      <c r="E26" s="53" t="s">
        <v>0</v>
      </c>
      <c r="F26" s="54" t="s">
        <v>50</v>
      </c>
      <c r="H26" s="120">
        <v>0.51200000000000001</v>
      </c>
      <c r="J26" s="69"/>
      <c r="L26" s="52"/>
      <c r="M26" s="55"/>
      <c r="T26" s="56"/>
      <c r="AT26" s="53" t="s">
        <v>42</v>
      </c>
      <c r="AU26" s="53" t="s">
        <v>20</v>
      </c>
      <c r="AV26" s="5" t="s">
        <v>20</v>
      </c>
      <c r="AW26" s="5" t="s">
        <v>10</v>
      </c>
      <c r="AX26" s="5" t="s">
        <v>18</v>
      </c>
      <c r="AY26" s="53" t="s">
        <v>34</v>
      </c>
    </row>
    <row r="27" spans="2:65" s="4" customFormat="1" ht="12" hidden="1" outlineLevel="1" x14ac:dyDescent="0.2">
      <c r="B27" s="46"/>
      <c r="D27" s="47" t="s">
        <v>42</v>
      </c>
      <c r="E27" s="48" t="s">
        <v>0</v>
      </c>
      <c r="F27" s="49" t="s">
        <v>45</v>
      </c>
      <c r="H27" s="119" t="s">
        <v>0</v>
      </c>
      <c r="J27" s="69"/>
      <c r="L27" s="46"/>
      <c r="M27" s="50"/>
      <c r="T27" s="51"/>
      <c r="AT27" s="48" t="s">
        <v>42</v>
      </c>
      <c r="AU27" s="48" t="s">
        <v>20</v>
      </c>
      <c r="AV27" s="4" t="s">
        <v>19</v>
      </c>
      <c r="AW27" s="4" t="s">
        <v>10</v>
      </c>
      <c r="AX27" s="4" t="s">
        <v>18</v>
      </c>
      <c r="AY27" s="48" t="s">
        <v>34</v>
      </c>
    </row>
    <row r="28" spans="2:65" s="5" customFormat="1" ht="12" hidden="1" outlineLevel="1" x14ac:dyDescent="0.2">
      <c r="B28" s="52"/>
      <c r="D28" s="47" t="s">
        <v>42</v>
      </c>
      <c r="E28" s="53" t="s">
        <v>0</v>
      </c>
      <c r="F28" s="54" t="s">
        <v>46</v>
      </c>
      <c r="H28" s="120">
        <v>3.6</v>
      </c>
      <c r="J28" s="69"/>
      <c r="L28" s="52"/>
      <c r="M28" s="55"/>
      <c r="T28" s="56"/>
      <c r="AT28" s="53" t="s">
        <v>42</v>
      </c>
      <c r="AU28" s="53" t="s">
        <v>20</v>
      </c>
      <c r="AV28" s="5" t="s">
        <v>20</v>
      </c>
      <c r="AW28" s="5" t="s">
        <v>10</v>
      </c>
      <c r="AX28" s="5" t="s">
        <v>18</v>
      </c>
      <c r="AY28" s="53" t="s">
        <v>34</v>
      </c>
    </row>
    <row r="29" spans="2:65" s="4" customFormat="1" ht="12" hidden="1" outlineLevel="1" x14ac:dyDescent="0.2">
      <c r="B29" s="46"/>
      <c r="D29" s="47" t="s">
        <v>42</v>
      </c>
      <c r="E29" s="48" t="s">
        <v>0</v>
      </c>
      <c r="F29" s="49" t="s">
        <v>51</v>
      </c>
      <c r="H29" s="119" t="s">
        <v>0</v>
      </c>
      <c r="J29" s="69"/>
      <c r="L29" s="46"/>
      <c r="M29" s="50"/>
      <c r="T29" s="51"/>
      <c r="AT29" s="48" t="s">
        <v>42</v>
      </c>
      <c r="AU29" s="48" t="s">
        <v>20</v>
      </c>
      <c r="AV29" s="4" t="s">
        <v>19</v>
      </c>
      <c r="AW29" s="4" t="s">
        <v>10</v>
      </c>
      <c r="AX29" s="4" t="s">
        <v>18</v>
      </c>
      <c r="AY29" s="48" t="s">
        <v>34</v>
      </c>
    </row>
    <row r="30" spans="2:65" s="5" customFormat="1" ht="12" hidden="1" outlineLevel="1" x14ac:dyDescent="0.2">
      <c r="B30" s="52"/>
      <c r="D30" s="47" t="s">
        <v>42</v>
      </c>
      <c r="E30" s="53" t="s">
        <v>0</v>
      </c>
      <c r="F30" s="54" t="s">
        <v>52</v>
      </c>
      <c r="H30" s="120">
        <v>0.44800000000000001</v>
      </c>
      <c r="J30" s="69">
        <f t="shared" si="0"/>
        <v>0</v>
      </c>
      <c r="L30" s="52"/>
      <c r="M30" s="55"/>
      <c r="T30" s="56"/>
      <c r="AT30" s="53" t="s">
        <v>42</v>
      </c>
      <c r="AU30" s="53" t="s">
        <v>20</v>
      </c>
      <c r="AV30" s="5" t="s">
        <v>20</v>
      </c>
      <c r="AW30" s="5" t="s">
        <v>10</v>
      </c>
      <c r="AX30" s="5" t="s">
        <v>18</v>
      </c>
      <c r="AY30" s="53" t="s">
        <v>34</v>
      </c>
    </row>
    <row r="31" spans="2:65" s="6" customFormat="1" ht="12" hidden="1" outlineLevel="1" x14ac:dyDescent="0.2">
      <c r="B31" s="57"/>
      <c r="D31" s="47" t="s">
        <v>42</v>
      </c>
      <c r="E31" s="58" t="s">
        <v>0</v>
      </c>
      <c r="F31" s="59" t="s">
        <v>53</v>
      </c>
      <c r="H31" s="121">
        <v>4.5599999999999996</v>
      </c>
      <c r="J31" s="69">
        <f t="shared" si="0"/>
        <v>0</v>
      </c>
      <c r="L31" s="57"/>
      <c r="M31" s="60"/>
      <c r="T31" s="61"/>
      <c r="AT31" s="58" t="s">
        <v>42</v>
      </c>
      <c r="AU31" s="58" t="s">
        <v>20</v>
      </c>
      <c r="AV31" s="6" t="s">
        <v>39</v>
      </c>
      <c r="AW31" s="6" t="s">
        <v>10</v>
      </c>
      <c r="AX31" s="6" t="s">
        <v>19</v>
      </c>
      <c r="AY31" s="58" t="s">
        <v>34</v>
      </c>
    </row>
    <row r="32" spans="2:65" s="1" customFormat="1" ht="24" collapsed="1" x14ac:dyDescent="0.2">
      <c r="B32" s="31"/>
      <c r="C32" s="32">
        <v>2</v>
      </c>
      <c r="D32" s="32" t="s">
        <v>36</v>
      </c>
      <c r="E32" s="33" t="s">
        <v>830</v>
      </c>
      <c r="F32" s="34" t="s">
        <v>833</v>
      </c>
      <c r="G32" s="35" t="s">
        <v>37</v>
      </c>
      <c r="H32" s="36">
        <v>2.1</v>
      </c>
      <c r="I32" s="36"/>
      <c r="J32" s="69">
        <f>I32*H32</f>
        <v>0</v>
      </c>
      <c r="K32" s="34" t="s">
        <v>38</v>
      </c>
      <c r="L32" s="12"/>
      <c r="M32" s="37" t="s">
        <v>0</v>
      </c>
      <c r="N32" s="38" t="s">
        <v>13</v>
      </c>
      <c r="O32" s="39">
        <v>1.9650000000000001</v>
      </c>
      <c r="P32" s="39">
        <f>O32*H32</f>
        <v>4.1265000000000001</v>
      </c>
      <c r="Q32" s="39">
        <v>0</v>
      </c>
      <c r="R32" s="39">
        <f>Q32*H32</f>
        <v>0</v>
      </c>
      <c r="S32" s="39">
        <v>0</v>
      </c>
      <c r="T32" s="40">
        <f>S32*H32</f>
        <v>0</v>
      </c>
      <c r="AR32" s="41" t="s">
        <v>39</v>
      </c>
      <c r="AT32" s="41" t="s">
        <v>36</v>
      </c>
      <c r="AU32" s="41" t="s">
        <v>20</v>
      </c>
      <c r="AY32" s="8" t="s">
        <v>34</v>
      </c>
      <c r="BE32" s="42">
        <f>IF(N32="základní",J32,0)</f>
        <v>0</v>
      </c>
      <c r="BF32" s="42">
        <f>IF(N32="snížená",J32,0)</f>
        <v>0</v>
      </c>
      <c r="BG32" s="42">
        <f>IF(N32="zákl. přenesená",J32,0)</f>
        <v>0</v>
      </c>
      <c r="BH32" s="42">
        <f>IF(N32="sníž. přenesená",J32,0)</f>
        <v>0</v>
      </c>
      <c r="BI32" s="42">
        <f>IF(N32="nulová",J32,0)</f>
        <v>0</v>
      </c>
      <c r="BJ32" s="8" t="s">
        <v>19</v>
      </c>
      <c r="BK32" s="42">
        <f>ROUND(I32*H32,2)</f>
        <v>0</v>
      </c>
      <c r="BL32" s="8" t="s">
        <v>39</v>
      </c>
      <c r="BM32" s="41" t="s">
        <v>55</v>
      </c>
    </row>
    <row r="33" spans="2:65" s="1" customFormat="1" ht="12" hidden="1" outlineLevel="1" x14ac:dyDescent="0.2">
      <c r="B33" s="12"/>
      <c r="D33" s="43" t="s">
        <v>40</v>
      </c>
      <c r="F33" s="44" t="s">
        <v>56</v>
      </c>
      <c r="H33" s="42"/>
      <c r="J33" s="69">
        <f t="shared" si="0"/>
        <v>0</v>
      </c>
      <c r="L33" s="12"/>
      <c r="M33" s="45"/>
      <c r="T33" s="15"/>
      <c r="AT33" s="8" t="s">
        <v>40</v>
      </c>
      <c r="AU33" s="8" t="s">
        <v>20</v>
      </c>
    </row>
    <row r="34" spans="2:65" s="4" customFormat="1" ht="12" hidden="1" outlineLevel="1" x14ac:dyDescent="0.2">
      <c r="B34" s="46"/>
      <c r="D34" s="47" t="s">
        <v>42</v>
      </c>
      <c r="E34" s="48" t="s">
        <v>0</v>
      </c>
      <c r="F34" s="49" t="s">
        <v>43</v>
      </c>
      <c r="H34" s="119" t="s">
        <v>0</v>
      </c>
      <c r="J34" s="69"/>
      <c r="L34" s="46"/>
      <c r="M34" s="50"/>
      <c r="T34" s="51"/>
      <c r="AT34" s="48" t="s">
        <v>42</v>
      </c>
      <c r="AU34" s="48" t="s">
        <v>20</v>
      </c>
      <c r="AV34" s="4" t="s">
        <v>19</v>
      </c>
      <c r="AW34" s="4" t="s">
        <v>10</v>
      </c>
      <c r="AX34" s="4" t="s">
        <v>18</v>
      </c>
      <c r="AY34" s="48" t="s">
        <v>34</v>
      </c>
    </row>
    <row r="35" spans="2:65" s="4" customFormat="1" ht="12" hidden="1" outlineLevel="1" x14ac:dyDescent="0.2">
      <c r="B35" s="46"/>
      <c r="D35" s="47" t="s">
        <v>42</v>
      </c>
      <c r="E35" s="48" t="s">
        <v>0</v>
      </c>
      <c r="F35" s="49" t="s">
        <v>44</v>
      </c>
      <c r="H35" s="119" t="s">
        <v>0</v>
      </c>
      <c r="J35" s="69"/>
      <c r="L35" s="46"/>
      <c r="M35" s="50"/>
      <c r="T35" s="51"/>
      <c r="AT35" s="48" t="s">
        <v>42</v>
      </c>
      <c r="AU35" s="48" t="s">
        <v>20</v>
      </c>
      <c r="AV35" s="4" t="s">
        <v>19</v>
      </c>
      <c r="AW35" s="4" t="s">
        <v>10</v>
      </c>
      <c r="AX35" s="4" t="s">
        <v>18</v>
      </c>
      <c r="AY35" s="48" t="s">
        <v>34</v>
      </c>
    </row>
    <row r="36" spans="2:65" s="4" customFormat="1" ht="12" hidden="1" outlineLevel="1" x14ac:dyDescent="0.2">
      <c r="B36" s="46"/>
      <c r="D36" s="47" t="s">
        <v>42</v>
      </c>
      <c r="E36" s="48" t="s">
        <v>0</v>
      </c>
      <c r="F36" s="49" t="s">
        <v>49</v>
      </c>
      <c r="H36" s="119" t="s">
        <v>0</v>
      </c>
      <c r="J36" s="69"/>
      <c r="L36" s="46"/>
      <c r="M36" s="50"/>
      <c r="T36" s="51"/>
      <c r="AT36" s="48" t="s">
        <v>42</v>
      </c>
      <c r="AU36" s="48" t="s">
        <v>20</v>
      </c>
      <c r="AV36" s="4" t="s">
        <v>19</v>
      </c>
      <c r="AW36" s="4" t="s">
        <v>10</v>
      </c>
      <c r="AX36" s="4" t="s">
        <v>18</v>
      </c>
      <c r="AY36" s="48" t="s">
        <v>34</v>
      </c>
    </row>
    <row r="37" spans="2:65" s="5" customFormat="1" ht="12" hidden="1" outlineLevel="1" x14ac:dyDescent="0.2">
      <c r="B37" s="52"/>
      <c r="D37" s="47" t="s">
        <v>42</v>
      </c>
      <c r="E37" s="53" t="s">
        <v>0</v>
      </c>
      <c r="F37" s="54" t="s">
        <v>50</v>
      </c>
      <c r="H37" s="120">
        <v>0.51200000000000001</v>
      </c>
      <c r="J37" s="69"/>
      <c r="L37" s="52"/>
      <c r="M37" s="55"/>
      <c r="T37" s="56"/>
      <c r="AT37" s="53" t="s">
        <v>42</v>
      </c>
      <c r="AU37" s="53" t="s">
        <v>20</v>
      </c>
      <c r="AV37" s="5" t="s">
        <v>20</v>
      </c>
      <c r="AW37" s="5" t="s">
        <v>10</v>
      </c>
      <c r="AX37" s="5" t="s">
        <v>18</v>
      </c>
      <c r="AY37" s="53" t="s">
        <v>34</v>
      </c>
    </row>
    <row r="38" spans="2:65" s="4" customFormat="1" ht="12" hidden="1" outlineLevel="1" x14ac:dyDescent="0.2">
      <c r="B38" s="46"/>
      <c r="D38" s="47" t="s">
        <v>42</v>
      </c>
      <c r="E38" s="48" t="s">
        <v>0</v>
      </c>
      <c r="F38" s="49" t="s">
        <v>45</v>
      </c>
      <c r="H38" s="119" t="s">
        <v>0</v>
      </c>
      <c r="J38" s="69"/>
      <c r="L38" s="46"/>
      <c r="M38" s="50"/>
      <c r="T38" s="51"/>
      <c r="AT38" s="48" t="s">
        <v>42</v>
      </c>
      <c r="AU38" s="48" t="s">
        <v>20</v>
      </c>
      <c r="AV38" s="4" t="s">
        <v>19</v>
      </c>
      <c r="AW38" s="4" t="s">
        <v>10</v>
      </c>
      <c r="AX38" s="4" t="s">
        <v>18</v>
      </c>
      <c r="AY38" s="48" t="s">
        <v>34</v>
      </c>
    </row>
    <row r="39" spans="2:65" s="5" customFormat="1" ht="12" hidden="1" outlineLevel="1" x14ac:dyDescent="0.2">
      <c r="B39" s="52"/>
      <c r="D39" s="47" t="s">
        <v>42</v>
      </c>
      <c r="E39" s="53" t="s">
        <v>0</v>
      </c>
      <c r="F39" s="54" t="s">
        <v>46</v>
      </c>
      <c r="H39" s="120">
        <v>3.6</v>
      </c>
      <c r="J39" s="69"/>
      <c r="L39" s="52"/>
      <c r="M39" s="55"/>
      <c r="T39" s="56"/>
      <c r="AT39" s="53" t="s">
        <v>42</v>
      </c>
      <c r="AU39" s="53" t="s">
        <v>20</v>
      </c>
      <c r="AV39" s="5" t="s">
        <v>20</v>
      </c>
      <c r="AW39" s="5" t="s">
        <v>10</v>
      </c>
      <c r="AX39" s="5" t="s">
        <v>18</v>
      </c>
      <c r="AY39" s="53" t="s">
        <v>34</v>
      </c>
    </row>
    <row r="40" spans="2:65" s="4" customFormat="1" ht="12" hidden="1" outlineLevel="1" x14ac:dyDescent="0.2">
      <c r="B40" s="46"/>
      <c r="D40" s="47" t="s">
        <v>42</v>
      </c>
      <c r="E40" s="48" t="s">
        <v>0</v>
      </c>
      <c r="F40" s="49" t="s">
        <v>51</v>
      </c>
      <c r="H40" s="119" t="s">
        <v>0</v>
      </c>
      <c r="J40" s="69"/>
      <c r="L40" s="46"/>
      <c r="M40" s="50"/>
      <c r="T40" s="51"/>
      <c r="AT40" s="48" t="s">
        <v>42</v>
      </c>
      <c r="AU40" s="48" t="s">
        <v>20</v>
      </c>
      <c r="AV40" s="4" t="s">
        <v>19</v>
      </c>
      <c r="AW40" s="4" t="s">
        <v>10</v>
      </c>
      <c r="AX40" s="4" t="s">
        <v>18</v>
      </c>
      <c r="AY40" s="48" t="s">
        <v>34</v>
      </c>
    </row>
    <row r="41" spans="2:65" s="5" customFormat="1" ht="12" hidden="1" outlineLevel="1" x14ac:dyDescent="0.2">
      <c r="B41" s="52"/>
      <c r="D41" s="47" t="s">
        <v>42</v>
      </c>
      <c r="E41" s="53" t="s">
        <v>0</v>
      </c>
      <c r="F41" s="54" t="s">
        <v>52</v>
      </c>
      <c r="H41" s="120">
        <v>0.44800000000000001</v>
      </c>
      <c r="J41" s="69">
        <f t="shared" si="0"/>
        <v>0</v>
      </c>
      <c r="L41" s="52"/>
      <c r="M41" s="55"/>
      <c r="T41" s="56"/>
      <c r="AT41" s="53" t="s">
        <v>42</v>
      </c>
      <c r="AU41" s="53" t="s">
        <v>20</v>
      </c>
      <c r="AV41" s="5" t="s">
        <v>20</v>
      </c>
      <c r="AW41" s="5" t="s">
        <v>10</v>
      </c>
      <c r="AX41" s="5" t="s">
        <v>18</v>
      </c>
      <c r="AY41" s="53" t="s">
        <v>34</v>
      </c>
    </row>
    <row r="42" spans="2:65" s="6" customFormat="1" ht="12" hidden="1" outlineLevel="1" x14ac:dyDescent="0.2">
      <c r="B42" s="57"/>
      <c r="D42" s="47" t="s">
        <v>42</v>
      </c>
      <c r="E42" s="58" t="s">
        <v>0</v>
      </c>
      <c r="F42" s="59" t="s">
        <v>53</v>
      </c>
      <c r="H42" s="121">
        <v>4.5599999999999996</v>
      </c>
      <c r="J42" s="69">
        <f t="shared" si="0"/>
        <v>0</v>
      </c>
      <c r="L42" s="57"/>
      <c r="M42" s="60"/>
      <c r="T42" s="61"/>
      <c r="AT42" s="58" t="s">
        <v>42</v>
      </c>
      <c r="AU42" s="58" t="s">
        <v>20</v>
      </c>
      <c r="AV42" s="6" t="s">
        <v>39</v>
      </c>
      <c r="AW42" s="6" t="s">
        <v>10</v>
      </c>
      <c r="AX42" s="6" t="s">
        <v>19</v>
      </c>
      <c r="AY42" s="58" t="s">
        <v>34</v>
      </c>
    </row>
    <row r="43" spans="2:65" s="1" customFormat="1" ht="55.5" customHeight="1" collapsed="1" x14ac:dyDescent="0.2">
      <c r="B43" s="31"/>
      <c r="C43" s="32">
        <v>3</v>
      </c>
      <c r="D43" s="32" t="s">
        <v>36</v>
      </c>
      <c r="E43" s="33" t="s">
        <v>57</v>
      </c>
      <c r="F43" s="34" t="s">
        <v>827</v>
      </c>
      <c r="G43" s="35" t="s">
        <v>37</v>
      </c>
      <c r="H43" s="36">
        <v>2.1</v>
      </c>
      <c r="I43" s="36"/>
      <c r="J43" s="69">
        <f t="shared" si="0"/>
        <v>0</v>
      </c>
      <c r="K43" s="34" t="s">
        <v>38</v>
      </c>
      <c r="L43" s="12"/>
      <c r="M43" s="37" t="s">
        <v>0</v>
      </c>
      <c r="N43" s="38" t="s">
        <v>13</v>
      </c>
      <c r="O43" s="39">
        <v>0.29099999999999998</v>
      </c>
      <c r="P43" s="39">
        <f>O43*H43</f>
        <v>0.61109999999999998</v>
      </c>
      <c r="Q43" s="39">
        <v>0</v>
      </c>
      <c r="R43" s="39">
        <f>Q43*H43</f>
        <v>0</v>
      </c>
      <c r="S43" s="39">
        <v>0</v>
      </c>
      <c r="T43" s="40">
        <f>S43*H43</f>
        <v>0</v>
      </c>
      <c r="AR43" s="41" t="s">
        <v>39</v>
      </c>
      <c r="AT43" s="41" t="s">
        <v>36</v>
      </c>
      <c r="AU43" s="41" t="s">
        <v>20</v>
      </c>
      <c r="AY43" s="8" t="s">
        <v>34</v>
      </c>
      <c r="BE43" s="42">
        <f>IF(N43="základní",J43,0)</f>
        <v>0</v>
      </c>
      <c r="BF43" s="42">
        <f>IF(N43="snížená",J43,0)</f>
        <v>0</v>
      </c>
      <c r="BG43" s="42">
        <f>IF(N43="zákl. přenesená",J43,0)</f>
        <v>0</v>
      </c>
      <c r="BH43" s="42">
        <f>IF(N43="sníž. přenesená",J43,0)</f>
        <v>0</v>
      </c>
      <c r="BI43" s="42">
        <f>IF(N43="nulová",J43,0)</f>
        <v>0</v>
      </c>
      <c r="BJ43" s="8" t="s">
        <v>19</v>
      </c>
      <c r="BK43" s="42">
        <f>ROUND(I43*H43,2)</f>
        <v>0</v>
      </c>
      <c r="BL43" s="8" t="s">
        <v>39</v>
      </c>
      <c r="BM43" s="41" t="s">
        <v>58</v>
      </c>
    </row>
    <row r="44" spans="2:65" s="1" customFormat="1" ht="12" hidden="1" outlineLevel="1" x14ac:dyDescent="0.2">
      <c r="B44" s="12"/>
      <c r="D44" s="43" t="s">
        <v>40</v>
      </c>
      <c r="F44" s="44" t="s">
        <v>59</v>
      </c>
      <c r="H44" s="42"/>
      <c r="J44" s="69">
        <f t="shared" si="0"/>
        <v>0</v>
      </c>
      <c r="L44" s="12"/>
      <c r="M44" s="45"/>
      <c r="T44" s="15"/>
      <c r="AT44" s="8" t="s">
        <v>40</v>
      </c>
      <c r="AU44" s="8" t="s">
        <v>20</v>
      </c>
    </row>
    <row r="45" spans="2:65" s="4" customFormat="1" ht="12" hidden="1" outlineLevel="1" x14ac:dyDescent="0.2">
      <c r="B45" s="46"/>
      <c r="D45" s="47" t="s">
        <v>42</v>
      </c>
      <c r="E45" s="48" t="s">
        <v>0</v>
      </c>
      <c r="F45" s="49" t="s">
        <v>43</v>
      </c>
      <c r="H45" s="119" t="s">
        <v>0</v>
      </c>
      <c r="J45" s="69"/>
      <c r="L45" s="46"/>
      <c r="M45" s="50"/>
      <c r="T45" s="51"/>
      <c r="AT45" s="48" t="s">
        <v>42</v>
      </c>
      <c r="AU45" s="48" t="s">
        <v>20</v>
      </c>
      <c r="AV45" s="4" t="s">
        <v>19</v>
      </c>
      <c r="AW45" s="4" t="s">
        <v>10</v>
      </c>
      <c r="AX45" s="4" t="s">
        <v>18</v>
      </c>
      <c r="AY45" s="48" t="s">
        <v>34</v>
      </c>
    </row>
    <row r="46" spans="2:65" s="4" customFormat="1" ht="12" hidden="1" outlineLevel="1" x14ac:dyDescent="0.2">
      <c r="B46" s="46"/>
      <c r="D46" s="47" t="s">
        <v>42</v>
      </c>
      <c r="E46" s="48" t="s">
        <v>0</v>
      </c>
      <c r="F46" s="49" t="s">
        <v>44</v>
      </c>
      <c r="H46" s="119" t="s">
        <v>0</v>
      </c>
      <c r="J46" s="69"/>
      <c r="L46" s="46"/>
      <c r="M46" s="50"/>
      <c r="T46" s="51"/>
      <c r="AT46" s="48" t="s">
        <v>42</v>
      </c>
      <c r="AU46" s="48" t="s">
        <v>20</v>
      </c>
      <c r="AV46" s="4" t="s">
        <v>19</v>
      </c>
      <c r="AW46" s="4" t="s">
        <v>10</v>
      </c>
      <c r="AX46" s="4" t="s">
        <v>18</v>
      </c>
      <c r="AY46" s="48" t="s">
        <v>34</v>
      </c>
    </row>
    <row r="47" spans="2:65" s="4" customFormat="1" ht="12" hidden="1" outlineLevel="1" x14ac:dyDescent="0.2">
      <c r="B47" s="46"/>
      <c r="D47" s="47" t="s">
        <v>42</v>
      </c>
      <c r="E47" s="48" t="s">
        <v>0</v>
      </c>
      <c r="F47" s="49" t="s">
        <v>49</v>
      </c>
      <c r="H47" s="119" t="s">
        <v>0</v>
      </c>
      <c r="J47" s="69"/>
      <c r="L47" s="46"/>
      <c r="M47" s="50"/>
      <c r="T47" s="51"/>
      <c r="AT47" s="48" t="s">
        <v>42</v>
      </c>
      <c r="AU47" s="48" t="s">
        <v>20</v>
      </c>
      <c r="AV47" s="4" t="s">
        <v>19</v>
      </c>
      <c r="AW47" s="4" t="s">
        <v>10</v>
      </c>
      <c r="AX47" s="4" t="s">
        <v>18</v>
      </c>
      <c r="AY47" s="48" t="s">
        <v>34</v>
      </c>
    </row>
    <row r="48" spans="2:65" s="5" customFormat="1" ht="12" hidden="1" outlineLevel="1" x14ac:dyDescent="0.2">
      <c r="B48" s="52"/>
      <c r="D48" s="47" t="s">
        <v>42</v>
      </c>
      <c r="E48" s="53" t="s">
        <v>0</v>
      </c>
      <c r="F48" s="54" t="s">
        <v>50</v>
      </c>
      <c r="H48" s="120">
        <v>0.51200000000000001</v>
      </c>
      <c r="J48" s="69"/>
      <c r="L48" s="52"/>
      <c r="M48" s="55"/>
      <c r="T48" s="56"/>
      <c r="AT48" s="53" t="s">
        <v>42</v>
      </c>
      <c r="AU48" s="53" t="s">
        <v>20</v>
      </c>
      <c r="AV48" s="5" t="s">
        <v>20</v>
      </c>
      <c r="AW48" s="5" t="s">
        <v>10</v>
      </c>
      <c r="AX48" s="5" t="s">
        <v>18</v>
      </c>
      <c r="AY48" s="53" t="s">
        <v>34</v>
      </c>
    </row>
    <row r="49" spans="2:65" s="4" customFormat="1" ht="12" hidden="1" outlineLevel="1" x14ac:dyDescent="0.2">
      <c r="B49" s="46"/>
      <c r="D49" s="47" t="s">
        <v>42</v>
      </c>
      <c r="E49" s="48" t="s">
        <v>0</v>
      </c>
      <c r="F49" s="49" t="s">
        <v>45</v>
      </c>
      <c r="H49" s="119" t="s">
        <v>0</v>
      </c>
      <c r="J49" s="69"/>
      <c r="L49" s="46"/>
      <c r="M49" s="50"/>
      <c r="T49" s="51"/>
      <c r="AT49" s="48" t="s">
        <v>42</v>
      </c>
      <c r="AU49" s="48" t="s">
        <v>20</v>
      </c>
      <c r="AV49" s="4" t="s">
        <v>19</v>
      </c>
      <c r="AW49" s="4" t="s">
        <v>10</v>
      </c>
      <c r="AX49" s="4" t="s">
        <v>18</v>
      </c>
      <c r="AY49" s="48" t="s">
        <v>34</v>
      </c>
    </row>
    <row r="50" spans="2:65" s="5" customFormat="1" ht="12" hidden="1" outlineLevel="1" x14ac:dyDescent="0.2">
      <c r="B50" s="52"/>
      <c r="D50" s="47" t="s">
        <v>42</v>
      </c>
      <c r="E50" s="53" t="s">
        <v>0</v>
      </c>
      <c r="F50" s="54" t="s">
        <v>46</v>
      </c>
      <c r="H50" s="120">
        <v>3.6</v>
      </c>
      <c r="J50" s="69"/>
      <c r="L50" s="52"/>
      <c r="M50" s="55"/>
      <c r="T50" s="56"/>
      <c r="AT50" s="53" t="s">
        <v>42</v>
      </c>
      <c r="AU50" s="53" t="s">
        <v>20</v>
      </c>
      <c r="AV50" s="5" t="s">
        <v>20</v>
      </c>
      <c r="AW50" s="5" t="s">
        <v>10</v>
      </c>
      <c r="AX50" s="5" t="s">
        <v>18</v>
      </c>
      <c r="AY50" s="53" t="s">
        <v>34</v>
      </c>
    </row>
    <row r="51" spans="2:65" s="4" customFormat="1" ht="12" hidden="1" outlineLevel="1" x14ac:dyDescent="0.2">
      <c r="B51" s="46"/>
      <c r="D51" s="47" t="s">
        <v>42</v>
      </c>
      <c r="E51" s="48" t="s">
        <v>0</v>
      </c>
      <c r="F51" s="49" t="s">
        <v>51</v>
      </c>
      <c r="H51" s="119" t="s">
        <v>0</v>
      </c>
      <c r="J51" s="69"/>
      <c r="L51" s="46"/>
      <c r="M51" s="50"/>
      <c r="T51" s="51"/>
      <c r="AT51" s="48" t="s">
        <v>42</v>
      </c>
      <c r="AU51" s="48" t="s">
        <v>20</v>
      </c>
      <c r="AV51" s="4" t="s">
        <v>19</v>
      </c>
      <c r="AW51" s="4" t="s">
        <v>10</v>
      </c>
      <c r="AX51" s="4" t="s">
        <v>18</v>
      </c>
      <c r="AY51" s="48" t="s">
        <v>34</v>
      </c>
    </row>
    <row r="52" spans="2:65" s="5" customFormat="1" ht="12" hidden="1" outlineLevel="1" x14ac:dyDescent="0.2">
      <c r="B52" s="52"/>
      <c r="D52" s="47" t="s">
        <v>42</v>
      </c>
      <c r="E52" s="53" t="s">
        <v>0</v>
      </c>
      <c r="F52" s="54" t="s">
        <v>52</v>
      </c>
      <c r="H52" s="120">
        <v>0.44800000000000001</v>
      </c>
      <c r="J52" s="69">
        <f t="shared" si="0"/>
        <v>0</v>
      </c>
      <c r="L52" s="52"/>
      <c r="M52" s="55"/>
      <c r="T52" s="56"/>
      <c r="AT52" s="53" t="s">
        <v>42</v>
      </c>
      <c r="AU52" s="53" t="s">
        <v>20</v>
      </c>
      <c r="AV52" s="5" t="s">
        <v>20</v>
      </c>
      <c r="AW52" s="5" t="s">
        <v>10</v>
      </c>
      <c r="AX52" s="5" t="s">
        <v>18</v>
      </c>
      <c r="AY52" s="53" t="s">
        <v>34</v>
      </c>
    </row>
    <row r="53" spans="2:65" s="6" customFormat="1" ht="12" hidden="1" outlineLevel="1" x14ac:dyDescent="0.2">
      <c r="B53" s="57"/>
      <c r="D53" s="47" t="s">
        <v>42</v>
      </c>
      <c r="E53" s="58" t="s">
        <v>0</v>
      </c>
      <c r="F53" s="59" t="s">
        <v>53</v>
      </c>
      <c r="H53" s="121">
        <v>4.5599999999999996</v>
      </c>
      <c r="J53" s="69">
        <f t="shared" si="0"/>
        <v>0</v>
      </c>
      <c r="L53" s="57"/>
      <c r="M53" s="60"/>
      <c r="T53" s="61"/>
      <c r="AT53" s="58" t="s">
        <v>42</v>
      </c>
      <c r="AU53" s="58" t="s">
        <v>20</v>
      </c>
      <c r="AV53" s="6" t="s">
        <v>39</v>
      </c>
      <c r="AW53" s="6" t="s">
        <v>10</v>
      </c>
      <c r="AX53" s="6" t="s">
        <v>19</v>
      </c>
      <c r="AY53" s="58" t="s">
        <v>34</v>
      </c>
    </row>
    <row r="54" spans="2:65" s="1" customFormat="1" ht="62.65" customHeight="1" collapsed="1" x14ac:dyDescent="0.2">
      <c r="B54" s="31"/>
      <c r="C54" s="32">
        <v>4</v>
      </c>
      <c r="D54" s="32" t="s">
        <v>36</v>
      </c>
      <c r="E54" s="33" t="s">
        <v>61</v>
      </c>
      <c r="F54" s="34" t="s">
        <v>62</v>
      </c>
      <c r="G54" s="35" t="s">
        <v>37</v>
      </c>
      <c r="H54" s="36">
        <v>2.1</v>
      </c>
      <c r="I54" s="36"/>
      <c r="J54" s="69">
        <f t="shared" si="0"/>
        <v>0</v>
      </c>
      <c r="K54" s="34" t="s">
        <v>38</v>
      </c>
      <c r="L54" s="12"/>
      <c r="M54" s="37" t="s">
        <v>0</v>
      </c>
      <c r="N54" s="38" t="s">
        <v>13</v>
      </c>
      <c r="O54" s="39">
        <v>0.316</v>
      </c>
      <c r="P54" s="39">
        <f>O54*H54</f>
        <v>0.66360000000000008</v>
      </c>
      <c r="Q54" s="39">
        <v>0</v>
      </c>
      <c r="R54" s="39">
        <f>Q54*H54</f>
        <v>0</v>
      </c>
      <c r="S54" s="39">
        <v>0</v>
      </c>
      <c r="T54" s="40">
        <f>S54*H54</f>
        <v>0</v>
      </c>
      <c r="AR54" s="41" t="s">
        <v>39</v>
      </c>
      <c r="AT54" s="41" t="s">
        <v>36</v>
      </c>
      <c r="AU54" s="41" t="s">
        <v>20</v>
      </c>
      <c r="AY54" s="8" t="s">
        <v>34</v>
      </c>
      <c r="BE54" s="42">
        <f>IF(N54="základní",J54,0)</f>
        <v>0</v>
      </c>
      <c r="BF54" s="42">
        <f>IF(N54="snížená",J54,0)</f>
        <v>0</v>
      </c>
      <c r="BG54" s="42">
        <f>IF(N54="zákl. přenesená",J54,0)</f>
        <v>0</v>
      </c>
      <c r="BH54" s="42">
        <f>IF(N54="sníž. přenesená",J54,0)</f>
        <v>0</v>
      </c>
      <c r="BI54" s="42">
        <f>IF(N54="nulová",J54,0)</f>
        <v>0</v>
      </c>
      <c r="BJ54" s="8" t="s">
        <v>19</v>
      </c>
      <c r="BK54" s="42">
        <f>ROUND(I54*H54,2)</f>
        <v>0</v>
      </c>
      <c r="BL54" s="8" t="s">
        <v>39</v>
      </c>
      <c r="BM54" s="41" t="s">
        <v>63</v>
      </c>
    </row>
    <row r="55" spans="2:65" s="1" customFormat="1" hidden="1" outlineLevel="1" x14ac:dyDescent="0.2">
      <c r="B55" s="12"/>
      <c r="D55" s="43" t="s">
        <v>40</v>
      </c>
      <c r="F55" s="44" t="s">
        <v>64</v>
      </c>
      <c r="H55" s="42"/>
      <c r="J55" s="78"/>
      <c r="L55" s="12"/>
      <c r="M55" s="45"/>
      <c r="T55" s="15"/>
      <c r="AT55" s="8" t="s">
        <v>40</v>
      </c>
      <c r="AU55" s="8" t="s">
        <v>20</v>
      </c>
    </row>
    <row r="56" spans="2:65" s="4" customFormat="1" hidden="1" outlineLevel="1" x14ac:dyDescent="0.2">
      <c r="B56" s="46"/>
      <c r="D56" s="47" t="s">
        <v>42</v>
      </c>
      <c r="E56" s="48" t="s">
        <v>0</v>
      </c>
      <c r="F56" s="49" t="s">
        <v>43</v>
      </c>
      <c r="H56" s="119" t="s">
        <v>0</v>
      </c>
      <c r="J56" s="79"/>
      <c r="L56" s="46"/>
      <c r="M56" s="50"/>
      <c r="T56" s="51"/>
      <c r="AT56" s="48" t="s">
        <v>42</v>
      </c>
      <c r="AU56" s="48" t="s">
        <v>20</v>
      </c>
      <c r="AV56" s="4" t="s">
        <v>19</v>
      </c>
      <c r="AW56" s="4" t="s">
        <v>10</v>
      </c>
      <c r="AX56" s="4" t="s">
        <v>18</v>
      </c>
      <c r="AY56" s="48" t="s">
        <v>34</v>
      </c>
    </row>
    <row r="57" spans="2:65" s="4" customFormat="1" hidden="1" outlineLevel="1" x14ac:dyDescent="0.2">
      <c r="B57" s="46"/>
      <c r="D57" s="47" t="s">
        <v>42</v>
      </c>
      <c r="E57" s="48" t="s">
        <v>0</v>
      </c>
      <c r="F57" s="49" t="s">
        <v>44</v>
      </c>
      <c r="H57" s="119" t="s">
        <v>0</v>
      </c>
      <c r="J57" s="79"/>
      <c r="L57" s="46"/>
      <c r="M57" s="50"/>
      <c r="T57" s="51"/>
      <c r="AT57" s="48" t="s">
        <v>42</v>
      </c>
      <c r="AU57" s="48" t="s">
        <v>20</v>
      </c>
      <c r="AV57" s="4" t="s">
        <v>19</v>
      </c>
      <c r="AW57" s="4" t="s">
        <v>10</v>
      </c>
      <c r="AX57" s="4" t="s">
        <v>18</v>
      </c>
      <c r="AY57" s="48" t="s">
        <v>34</v>
      </c>
    </row>
    <row r="58" spans="2:65" s="4" customFormat="1" hidden="1" outlineLevel="1" x14ac:dyDescent="0.2">
      <c r="B58" s="46"/>
      <c r="D58" s="47" t="s">
        <v>42</v>
      </c>
      <c r="E58" s="48" t="s">
        <v>0</v>
      </c>
      <c r="F58" s="49" t="s">
        <v>49</v>
      </c>
      <c r="H58" s="119" t="s">
        <v>0</v>
      </c>
      <c r="J58" s="79"/>
      <c r="L58" s="46"/>
      <c r="M58" s="50"/>
      <c r="T58" s="51"/>
      <c r="AT58" s="48" t="s">
        <v>42</v>
      </c>
      <c r="AU58" s="48" t="s">
        <v>20</v>
      </c>
      <c r="AV58" s="4" t="s">
        <v>19</v>
      </c>
      <c r="AW58" s="4" t="s">
        <v>10</v>
      </c>
      <c r="AX58" s="4" t="s">
        <v>18</v>
      </c>
      <c r="AY58" s="48" t="s">
        <v>34</v>
      </c>
    </row>
    <row r="59" spans="2:65" s="5" customFormat="1" hidden="1" outlineLevel="1" x14ac:dyDescent="0.2">
      <c r="B59" s="52"/>
      <c r="D59" s="47" t="s">
        <v>42</v>
      </c>
      <c r="E59" s="53" t="s">
        <v>0</v>
      </c>
      <c r="F59" s="54" t="s">
        <v>50</v>
      </c>
      <c r="H59" s="120">
        <v>0.51200000000000001</v>
      </c>
      <c r="J59" s="80"/>
      <c r="L59" s="52"/>
      <c r="M59" s="55"/>
      <c r="T59" s="56"/>
      <c r="AT59" s="53" t="s">
        <v>42</v>
      </c>
      <c r="AU59" s="53" t="s">
        <v>20</v>
      </c>
      <c r="AV59" s="5" t="s">
        <v>20</v>
      </c>
      <c r="AW59" s="5" t="s">
        <v>10</v>
      </c>
      <c r="AX59" s="5" t="s">
        <v>18</v>
      </c>
      <c r="AY59" s="53" t="s">
        <v>34</v>
      </c>
    </row>
    <row r="60" spans="2:65" s="4" customFormat="1" hidden="1" outlineLevel="1" x14ac:dyDescent="0.2">
      <c r="B60" s="46"/>
      <c r="D60" s="47" t="s">
        <v>42</v>
      </c>
      <c r="E60" s="48" t="s">
        <v>0</v>
      </c>
      <c r="F60" s="49" t="s">
        <v>45</v>
      </c>
      <c r="H60" s="119" t="s">
        <v>0</v>
      </c>
      <c r="J60" s="79"/>
      <c r="L60" s="46"/>
      <c r="M60" s="50"/>
      <c r="T60" s="51"/>
      <c r="AT60" s="48" t="s">
        <v>42</v>
      </c>
      <c r="AU60" s="48" t="s">
        <v>20</v>
      </c>
      <c r="AV60" s="4" t="s">
        <v>19</v>
      </c>
      <c r="AW60" s="4" t="s">
        <v>10</v>
      </c>
      <c r="AX60" s="4" t="s">
        <v>18</v>
      </c>
      <c r="AY60" s="48" t="s">
        <v>34</v>
      </c>
    </row>
    <row r="61" spans="2:65" s="5" customFormat="1" hidden="1" outlineLevel="1" x14ac:dyDescent="0.2">
      <c r="B61" s="52"/>
      <c r="D61" s="47" t="s">
        <v>42</v>
      </c>
      <c r="E61" s="53" t="s">
        <v>0</v>
      </c>
      <c r="F61" s="54" t="s">
        <v>46</v>
      </c>
      <c r="H61" s="120">
        <v>3.6</v>
      </c>
      <c r="J61" s="80"/>
      <c r="L61" s="52"/>
      <c r="M61" s="55"/>
      <c r="T61" s="56"/>
      <c r="AT61" s="53" t="s">
        <v>42</v>
      </c>
      <c r="AU61" s="53" t="s">
        <v>20</v>
      </c>
      <c r="AV61" s="5" t="s">
        <v>20</v>
      </c>
      <c r="AW61" s="5" t="s">
        <v>10</v>
      </c>
      <c r="AX61" s="5" t="s">
        <v>18</v>
      </c>
      <c r="AY61" s="53" t="s">
        <v>34</v>
      </c>
    </row>
    <row r="62" spans="2:65" s="4" customFormat="1" hidden="1" outlineLevel="1" x14ac:dyDescent="0.2">
      <c r="B62" s="46"/>
      <c r="D62" s="47" t="s">
        <v>42</v>
      </c>
      <c r="E62" s="48" t="s">
        <v>0</v>
      </c>
      <c r="F62" s="49" t="s">
        <v>51</v>
      </c>
      <c r="H62" s="119" t="s">
        <v>0</v>
      </c>
      <c r="J62" s="79"/>
      <c r="L62" s="46"/>
      <c r="M62" s="50"/>
      <c r="T62" s="51"/>
      <c r="AT62" s="48" t="s">
        <v>42</v>
      </c>
      <c r="AU62" s="48" t="s">
        <v>20</v>
      </c>
      <c r="AV62" s="4" t="s">
        <v>19</v>
      </c>
      <c r="AW62" s="4" t="s">
        <v>10</v>
      </c>
      <c r="AX62" s="4" t="s">
        <v>18</v>
      </c>
      <c r="AY62" s="48" t="s">
        <v>34</v>
      </c>
    </row>
    <row r="63" spans="2:65" s="5" customFormat="1" hidden="1" outlineLevel="1" x14ac:dyDescent="0.2">
      <c r="B63" s="52"/>
      <c r="D63" s="47" t="s">
        <v>42</v>
      </c>
      <c r="E63" s="53" t="s">
        <v>0</v>
      </c>
      <c r="F63" s="54" t="s">
        <v>52</v>
      </c>
      <c r="H63" s="120">
        <v>0.44800000000000001</v>
      </c>
      <c r="J63" s="80"/>
      <c r="L63" s="52"/>
      <c r="M63" s="55"/>
      <c r="T63" s="56"/>
      <c r="AT63" s="53" t="s">
        <v>42</v>
      </c>
      <c r="AU63" s="53" t="s">
        <v>20</v>
      </c>
      <c r="AV63" s="5" t="s">
        <v>20</v>
      </c>
      <c r="AW63" s="5" t="s">
        <v>10</v>
      </c>
      <c r="AX63" s="5" t="s">
        <v>18</v>
      </c>
      <c r="AY63" s="53" t="s">
        <v>34</v>
      </c>
    </row>
    <row r="64" spans="2:65" s="6" customFormat="1" hidden="1" outlineLevel="1" x14ac:dyDescent="0.2">
      <c r="B64" s="57"/>
      <c r="D64" s="47" t="s">
        <v>42</v>
      </c>
      <c r="E64" s="58" t="s">
        <v>0</v>
      </c>
      <c r="F64" s="59" t="s">
        <v>53</v>
      </c>
      <c r="H64" s="121">
        <v>4.5599999999999996</v>
      </c>
      <c r="J64" s="81"/>
      <c r="L64" s="57"/>
      <c r="M64" s="60"/>
      <c r="T64" s="61"/>
      <c r="AT64" s="58" t="s">
        <v>42</v>
      </c>
      <c r="AU64" s="58" t="s">
        <v>20</v>
      </c>
      <c r="AV64" s="6" t="s">
        <v>39</v>
      </c>
      <c r="AW64" s="6" t="s">
        <v>10</v>
      </c>
      <c r="AX64" s="6" t="s">
        <v>19</v>
      </c>
      <c r="AY64" s="58" t="s">
        <v>34</v>
      </c>
    </row>
    <row r="65" spans="2:65" s="5" customFormat="1" hidden="1" outlineLevel="1" x14ac:dyDescent="0.2">
      <c r="B65" s="52"/>
      <c r="D65" s="47" t="s">
        <v>42</v>
      </c>
      <c r="F65" s="54" t="s">
        <v>65</v>
      </c>
      <c r="H65" s="120">
        <v>22.8</v>
      </c>
      <c r="J65" s="80"/>
      <c r="L65" s="52"/>
      <c r="M65" s="55"/>
      <c r="T65" s="56"/>
      <c r="AT65" s="53" t="s">
        <v>42</v>
      </c>
      <c r="AU65" s="53" t="s">
        <v>20</v>
      </c>
      <c r="AV65" s="5" t="s">
        <v>20</v>
      </c>
      <c r="AW65" s="5" t="s">
        <v>1</v>
      </c>
      <c r="AX65" s="5" t="s">
        <v>19</v>
      </c>
      <c r="AY65" s="53" t="s">
        <v>34</v>
      </c>
    </row>
    <row r="66" spans="2:65" s="3" customFormat="1" ht="22.9" customHeight="1" collapsed="1" x14ac:dyDescent="0.2">
      <c r="B66" s="23"/>
      <c r="D66" s="24" t="s">
        <v>17</v>
      </c>
      <c r="E66" s="30" t="s">
        <v>54</v>
      </c>
      <c r="F66" s="30" t="s">
        <v>66</v>
      </c>
      <c r="H66" s="118"/>
      <c r="J66" s="89"/>
      <c r="L66" s="23"/>
      <c r="M66" s="25"/>
      <c r="P66" s="26">
        <f>SUM(P67:P123)</f>
        <v>29.650874999999999</v>
      </c>
      <c r="R66" s="26">
        <f>SUM(R67:R123)</f>
        <v>4.5972770900000004</v>
      </c>
      <c r="T66" s="27">
        <f>SUM(T67:T123)</f>
        <v>0</v>
      </c>
      <c r="AR66" s="24" t="s">
        <v>19</v>
      </c>
      <c r="AT66" s="28" t="s">
        <v>17</v>
      </c>
      <c r="AU66" s="28" t="s">
        <v>19</v>
      </c>
      <c r="AY66" s="24" t="s">
        <v>34</v>
      </c>
      <c r="BK66" s="29">
        <f>SUM(BK67:BK123)</f>
        <v>0</v>
      </c>
    </row>
    <row r="67" spans="2:65" s="1" customFormat="1" ht="37.9" customHeight="1" x14ac:dyDescent="0.2">
      <c r="B67" s="31"/>
      <c r="C67" s="32">
        <v>5</v>
      </c>
      <c r="D67" s="32" t="s">
        <v>36</v>
      </c>
      <c r="E67" s="33" t="s">
        <v>68</v>
      </c>
      <c r="F67" s="34" t="s">
        <v>69</v>
      </c>
      <c r="G67" s="35" t="s">
        <v>70</v>
      </c>
      <c r="H67" s="36">
        <v>42</v>
      </c>
      <c r="I67" s="36"/>
      <c r="J67" s="69">
        <f t="shared" ref="J67:J104" si="1">I67*H67</f>
        <v>0</v>
      </c>
      <c r="K67" s="34" t="s">
        <v>38</v>
      </c>
      <c r="L67" s="12"/>
      <c r="M67" s="37" t="s">
        <v>0</v>
      </c>
      <c r="N67" s="38" t="s">
        <v>13</v>
      </c>
      <c r="O67" s="39">
        <v>0.23100000000000001</v>
      </c>
      <c r="P67" s="39">
        <f>O67*H67</f>
        <v>9.702</v>
      </c>
      <c r="Q67" s="39">
        <v>4.8430000000000001E-2</v>
      </c>
      <c r="R67" s="39">
        <f>Q67*H67</f>
        <v>2.0340600000000002</v>
      </c>
      <c r="S67" s="39">
        <v>0</v>
      </c>
      <c r="T67" s="40">
        <f>S67*H67</f>
        <v>0</v>
      </c>
      <c r="AR67" s="41" t="s">
        <v>39</v>
      </c>
      <c r="AT67" s="41" t="s">
        <v>36</v>
      </c>
      <c r="AU67" s="41" t="s">
        <v>20</v>
      </c>
      <c r="AY67" s="8" t="s">
        <v>34</v>
      </c>
      <c r="BE67" s="42">
        <f>IF(N67="základní",J67,0)</f>
        <v>0</v>
      </c>
      <c r="BF67" s="42">
        <f>IF(N67="snížená",J67,0)</f>
        <v>0</v>
      </c>
      <c r="BG67" s="42">
        <f>IF(N67="zákl. přenesená",J67,0)</f>
        <v>0</v>
      </c>
      <c r="BH67" s="42">
        <f>IF(N67="sníž. přenesená",J67,0)</f>
        <v>0</v>
      </c>
      <c r="BI67" s="42">
        <f>IF(N67="nulová",J67,0)</f>
        <v>0</v>
      </c>
      <c r="BJ67" s="8" t="s">
        <v>19</v>
      </c>
      <c r="BK67" s="42">
        <f>ROUND(I67*H67,2)</f>
        <v>0</v>
      </c>
      <c r="BL67" s="8" t="s">
        <v>39</v>
      </c>
      <c r="BM67" s="41" t="s">
        <v>71</v>
      </c>
    </row>
    <row r="68" spans="2:65" s="1" customFormat="1" ht="37.9" customHeight="1" x14ac:dyDescent="0.2">
      <c r="B68" s="31"/>
      <c r="C68" s="32">
        <f>C67+1</f>
        <v>6</v>
      </c>
      <c r="D68" s="32" t="s">
        <v>36</v>
      </c>
      <c r="E68" s="33" t="s">
        <v>77</v>
      </c>
      <c r="F68" s="34" t="s">
        <v>78</v>
      </c>
      <c r="G68" s="35" t="s">
        <v>70</v>
      </c>
      <c r="H68" s="36">
        <v>1</v>
      </c>
      <c r="I68" s="36"/>
      <c r="J68" s="69">
        <f t="shared" si="1"/>
        <v>0</v>
      </c>
      <c r="K68" s="34" t="s">
        <v>38</v>
      </c>
      <c r="L68" s="12"/>
      <c r="M68" s="37" t="s">
        <v>0</v>
      </c>
      <c r="N68" s="38" t="s">
        <v>13</v>
      </c>
      <c r="O68" s="39">
        <v>0.60699999999999998</v>
      </c>
      <c r="P68" s="39">
        <f>O68*H68</f>
        <v>0.60699999999999998</v>
      </c>
      <c r="Q68" s="39">
        <v>9.6860000000000002E-2</v>
      </c>
      <c r="R68" s="39">
        <f>Q68*H68</f>
        <v>9.6860000000000002E-2</v>
      </c>
      <c r="S68" s="39">
        <v>0</v>
      </c>
      <c r="T68" s="40">
        <f>S68*H68</f>
        <v>0</v>
      </c>
      <c r="AR68" s="41" t="s">
        <v>39</v>
      </c>
      <c r="AT68" s="41" t="s">
        <v>36</v>
      </c>
      <c r="AU68" s="41" t="s">
        <v>20</v>
      </c>
      <c r="AY68" s="8" t="s">
        <v>34</v>
      </c>
      <c r="BE68" s="42">
        <f>IF(N68="základní",J68,0)</f>
        <v>0</v>
      </c>
      <c r="BF68" s="42">
        <f>IF(N68="snížená",J68,0)</f>
        <v>0</v>
      </c>
      <c r="BG68" s="42">
        <f>IF(N68="zákl. přenesená",J68,0)</f>
        <v>0</v>
      </c>
      <c r="BH68" s="42">
        <f>IF(N68="sníž. přenesená",J68,0)</f>
        <v>0</v>
      </c>
      <c r="BI68" s="42">
        <f>IF(N68="nulová",J68,0)</f>
        <v>0</v>
      </c>
      <c r="BJ68" s="8" t="s">
        <v>19</v>
      </c>
      <c r="BK68" s="42">
        <f>ROUND(I68*H68,2)</f>
        <v>0</v>
      </c>
      <c r="BL68" s="8" t="s">
        <v>39</v>
      </c>
      <c r="BM68" s="41" t="s">
        <v>79</v>
      </c>
    </row>
    <row r="69" spans="2:65" s="1" customFormat="1" ht="12" hidden="1" outlineLevel="1" x14ac:dyDescent="0.2">
      <c r="B69" s="12"/>
      <c r="C69" s="32">
        <f t="shared" ref="C69:C134" si="2">C68+1</f>
        <v>7</v>
      </c>
      <c r="D69" s="43" t="s">
        <v>40</v>
      </c>
      <c r="F69" s="44" t="s">
        <v>80</v>
      </c>
      <c r="H69" s="42"/>
      <c r="J69" s="69">
        <f t="shared" si="1"/>
        <v>0</v>
      </c>
      <c r="L69" s="12"/>
      <c r="M69" s="45"/>
      <c r="T69" s="15"/>
      <c r="AT69" s="8" t="s">
        <v>40</v>
      </c>
      <c r="AU69" s="8" t="s">
        <v>20</v>
      </c>
    </row>
    <row r="70" spans="2:65" s="4" customFormat="1" ht="12" hidden="1" outlineLevel="1" x14ac:dyDescent="0.2">
      <c r="B70" s="46"/>
      <c r="C70" s="32">
        <f t="shared" si="2"/>
        <v>8</v>
      </c>
      <c r="D70" s="47" t="s">
        <v>42</v>
      </c>
      <c r="E70" s="48" t="s">
        <v>0</v>
      </c>
      <c r="F70" s="49" t="s">
        <v>43</v>
      </c>
      <c r="H70" s="119" t="s">
        <v>0</v>
      </c>
      <c r="J70" s="69"/>
      <c r="L70" s="46"/>
      <c r="M70" s="50"/>
      <c r="T70" s="51"/>
      <c r="AT70" s="48" t="s">
        <v>42</v>
      </c>
      <c r="AU70" s="48" t="s">
        <v>20</v>
      </c>
      <c r="AV70" s="4" t="s">
        <v>19</v>
      </c>
      <c r="AW70" s="4" t="s">
        <v>10</v>
      </c>
      <c r="AX70" s="4" t="s">
        <v>18</v>
      </c>
      <c r="AY70" s="48" t="s">
        <v>34</v>
      </c>
    </row>
    <row r="71" spans="2:65" s="4" customFormat="1" ht="12" hidden="1" outlineLevel="1" x14ac:dyDescent="0.2">
      <c r="B71" s="46"/>
      <c r="C71" s="32">
        <f t="shared" si="2"/>
        <v>9</v>
      </c>
      <c r="D71" s="47" t="s">
        <v>42</v>
      </c>
      <c r="E71" s="48" t="s">
        <v>0</v>
      </c>
      <c r="F71" s="49" t="s">
        <v>44</v>
      </c>
      <c r="H71" s="119" t="s">
        <v>0</v>
      </c>
      <c r="J71" s="69"/>
      <c r="L71" s="46"/>
      <c r="M71" s="50"/>
      <c r="T71" s="51"/>
      <c r="AT71" s="48" t="s">
        <v>42</v>
      </c>
      <c r="AU71" s="48" t="s">
        <v>20</v>
      </c>
      <c r="AV71" s="4" t="s">
        <v>19</v>
      </c>
      <c r="AW71" s="4" t="s">
        <v>10</v>
      </c>
      <c r="AX71" s="4" t="s">
        <v>18</v>
      </c>
      <c r="AY71" s="48" t="s">
        <v>34</v>
      </c>
    </row>
    <row r="72" spans="2:65" s="5" customFormat="1" ht="12" hidden="1" outlineLevel="1" x14ac:dyDescent="0.2">
      <c r="B72" s="52"/>
      <c r="C72" s="32">
        <f t="shared" si="2"/>
        <v>10</v>
      </c>
      <c r="D72" s="47" t="s">
        <v>42</v>
      </c>
      <c r="E72" s="53" t="s">
        <v>0</v>
      </c>
      <c r="F72" s="54" t="s">
        <v>81</v>
      </c>
      <c r="H72" s="120">
        <v>1</v>
      </c>
      <c r="J72" s="69">
        <f t="shared" si="1"/>
        <v>0</v>
      </c>
      <c r="L72" s="52"/>
      <c r="M72" s="55"/>
      <c r="T72" s="56"/>
      <c r="AT72" s="53" t="s">
        <v>42</v>
      </c>
      <c r="AU72" s="53" t="s">
        <v>20</v>
      </c>
      <c r="AV72" s="5" t="s">
        <v>20</v>
      </c>
      <c r="AW72" s="5" t="s">
        <v>10</v>
      </c>
      <c r="AX72" s="5" t="s">
        <v>19</v>
      </c>
      <c r="AY72" s="53" t="s">
        <v>34</v>
      </c>
    </row>
    <row r="73" spans="2:65" s="1" customFormat="1" ht="37.9" customHeight="1" collapsed="1" x14ac:dyDescent="0.2">
      <c r="B73" s="31"/>
      <c r="C73" s="32">
        <f t="shared" si="2"/>
        <v>11</v>
      </c>
      <c r="D73" s="32" t="s">
        <v>36</v>
      </c>
      <c r="E73" s="33" t="s">
        <v>83</v>
      </c>
      <c r="F73" s="34" t="s">
        <v>84</v>
      </c>
      <c r="G73" s="35" t="s">
        <v>37</v>
      </c>
      <c r="H73" s="36">
        <v>0.35</v>
      </c>
      <c r="I73" s="36"/>
      <c r="J73" s="69">
        <f t="shared" si="1"/>
        <v>0</v>
      </c>
      <c r="K73" s="34" t="s">
        <v>38</v>
      </c>
      <c r="L73" s="12"/>
      <c r="M73" s="37" t="s">
        <v>0</v>
      </c>
      <c r="N73" s="38" t="s">
        <v>13</v>
      </c>
      <c r="O73" s="39">
        <v>4.3419999999999996</v>
      </c>
      <c r="P73" s="39">
        <f>O73*H73</f>
        <v>1.5196999999999998</v>
      </c>
      <c r="Q73" s="39">
        <v>1.3271500000000001</v>
      </c>
      <c r="R73" s="39">
        <f>Q73*H73</f>
        <v>0.46450249999999998</v>
      </c>
      <c r="S73" s="39">
        <v>0</v>
      </c>
      <c r="T73" s="40">
        <f>S73*H73</f>
        <v>0</v>
      </c>
      <c r="AR73" s="41" t="s">
        <v>39</v>
      </c>
      <c r="AT73" s="41" t="s">
        <v>36</v>
      </c>
      <c r="AU73" s="41" t="s">
        <v>20</v>
      </c>
      <c r="AY73" s="8" t="s">
        <v>34</v>
      </c>
      <c r="BE73" s="42">
        <f>IF(N73="základní",J73,0)</f>
        <v>0</v>
      </c>
      <c r="BF73" s="42">
        <f>IF(N73="snížená",J73,0)</f>
        <v>0</v>
      </c>
      <c r="BG73" s="42">
        <f>IF(N73="zákl. přenesená",J73,0)</f>
        <v>0</v>
      </c>
      <c r="BH73" s="42">
        <f>IF(N73="sníž. přenesená",J73,0)</f>
        <v>0</v>
      </c>
      <c r="BI73" s="42">
        <f>IF(N73="nulová",J73,0)</f>
        <v>0</v>
      </c>
      <c r="BJ73" s="8" t="s">
        <v>19</v>
      </c>
      <c r="BK73" s="42">
        <f>ROUND(I73*H73,2)</f>
        <v>0</v>
      </c>
      <c r="BL73" s="8" t="s">
        <v>39</v>
      </c>
      <c r="BM73" s="41" t="s">
        <v>85</v>
      </c>
    </row>
    <row r="74" spans="2:65" s="1" customFormat="1" ht="12" hidden="1" outlineLevel="1" x14ac:dyDescent="0.2">
      <c r="B74" s="12"/>
      <c r="C74" s="32">
        <f t="shared" si="2"/>
        <v>12</v>
      </c>
      <c r="D74" s="43" t="s">
        <v>40</v>
      </c>
      <c r="F74" s="44" t="s">
        <v>86</v>
      </c>
      <c r="H74" s="42"/>
      <c r="J74" s="69">
        <f t="shared" si="1"/>
        <v>0</v>
      </c>
      <c r="L74" s="12"/>
      <c r="M74" s="45"/>
      <c r="T74" s="15"/>
      <c r="AT74" s="8" t="s">
        <v>40</v>
      </c>
      <c r="AU74" s="8" t="s">
        <v>20</v>
      </c>
    </row>
    <row r="75" spans="2:65" s="4" customFormat="1" ht="12" hidden="1" outlineLevel="1" x14ac:dyDescent="0.2">
      <c r="B75" s="46"/>
      <c r="C75" s="32">
        <f t="shared" si="2"/>
        <v>13</v>
      </c>
      <c r="D75" s="47" t="s">
        <v>42</v>
      </c>
      <c r="E75" s="48" t="s">
        <v>0</v>
      </c>
      <c r="F75" s="49" t="s">
        <v>43</v>
      </c>
      <c r="H75" s="119" t="s">
        <v>0</v>
      </c>
      <c r="J75" s="69"/>
      <c r="L75" s="46"/>
      <c r="M75" s="50"/>
      <c r="T75" s="51"/>
      <c r="AT75" s="48" t="s">
        <v>42</v>
      </c>
      <c r="AU75" s="48" t="s">
        <v>20</v>
      </c>
      <c r="AV75" s="4" t="s">
        <v>19</v>
      </c>
      <c r="AW75" s="4" t="s">
        <v>10</v>
      </c>
      <c r="AX75" s="4" t="s">
        <v>18</v>
      </c>
      <c r="AY75" s="48" t="s">
        <v>34</v>
      </c>
    </row>
    <row r="76" spans="2:65" s="4" customFormat="1" ht="12" hidden="1" outlineLevel="1" x14ac:dyDescent="0.2">
      <c r="B76" s="46"/>
      <c r="C76" s="32">
        <f t="shared" si="2"/>
        <v>14</v>
      </c>
      <c r="D76" s="47" t="s">
        <v>42</v>
      </c>
      <c r="E76" s="48" t="s">
        <v>0</v>
      </c>
      <c r="F76" s="49" t="s">
        <v>44</v>
      </c>
      <c r="H76" s="119" t="s">
        <v>0</v>
      </c>
      <c r="J76" s="69"/>
      <c r="L76" s="46"/>
      <c r="M76" s="50"/>
      <c r="T76" s="51"/>
      <c r="AT76" s="48" t="s">
        <v>42</v>
      </c>
      <c r="AU76" s="48" t="s">
        <v>20</v>
      </c>
      <c r="AV76" s="4" t="s">
        <v>19</v>
      </c>
      <c r="AW76" s="4" t="s">
        <v>10</v>
      </c>
      <c r="AX76" s="4" t="s">
        <v>18</v>
      </c>
      <c r="AY76" s="48" t="s">
        <v>34</v>
      </c>
    </row>
    <row r="77" spans="2:65" s="4" customFormat="1" ht="12" hidden="1" outlineLevel="1" x14ac:dyDescent="0.2">
      <c r="B77" s="46"/>
      <c r="C77" s="32">
        <f t="shared" si="2"/>
        <v>15</v>
      </c>
      <c r="D77" s="47" t="s">
        <v>42</v>
      </c>
      <c r="E77" s="48" t="s">
        <v>0</v>
      </c>
      <c r="F77" s="49" t="s">
        <v>87</v>
      </c>
      <c r="H77" s="119" t="s">
        <v>0</v>
      </c>
      <c r="J77" s="69"/>
      <c r="L77" s="46"/>
      <c r="M77" s="50"/>
      <c r="T77" s="51"/>
      <c r="AT77" s="48" t="s">
        <v>42</v>
      </c>
      <c r="AU77" s="48" t="s">
        <v>20</v>
      </c>
      <c r="AV77" s="4" t="s">
        <v>19</v>
      </c>
      <c r="AW77" s="4" t="s">
        <v>10</v>
      </c>
      <c r="AX77" s="4" t="s">
        <v>18</v>
      </c>
      <c r="AY77" s="48" t="s">
        <v>34</v>
      </c>
    </row>
    <row r="78" spans="2:65" s="5" customFormat="1" ht="12" hidden="1" outlineLevel="1" x14ac:dyDescent="0.2">
      <c r="B78" s="52"/>
      <c r="C78" s="32">
        <f t="shared" si="2"/>
        <v>16</v>
      </c>
      <c r="D78" s="47" t="s">
        <v>42</v>
      </c>
      <c r="E78" s="53" t="s">
        <v>0</v>
      </c>
      <c r="F78" s="54" t="s">
        <v>88</v>
      </c>
      <c r="H78" s="120">
        <v>0.35</v>
      </c>
      <c r="J78" s="69">
        <f t="shared" si="1"/>
        <v>0</v>
      </c>
      <c r="L78" s="52"/>
      <c r="M78" s="55"/>
      <c r="T78" s="56"/>
      <c r="AT78" s="53" t="s">
        <v>42</v>
      </c>
      <c r="AU78" s="53" t="s">
        <v>20</v>
      </c>
      <c r="AV78" s="5" t="s">
        <v>20</v>
      </c>
      <c r="AW78" s="5" t="s">
        <v>10</v>
      </c>
      <c r="AX78" s="5" t="s">
        <v>19</v>
      </c>
      <c r="AY78" s="53" t="s">
        <v>34</v>
      </c>
    </row>
    <row r="79" spans="2:65" s="1" customFormat="1" ht="37.9" customHeight="1" collapsed="1" x14ac:dyDescent="0.2">
      <c r="B79" s="31"/>
      <c r="C79" s="32">
        <f t="shared" si="2"/>
        <v>17</v>
      </c>
      <c r="D79" s="32"/>
      <c r="E79" s="33" t="s">
        <v>831</v>
      </c>
      <c r="F79" s="34" t="s">
        <v>832</v>
      </c>
      <c r="G79" s="35" t="s">
        <v>70</v>
      </c>
      <c r="H79" s="36">
        <v>6</v>
      </c>
      <c r="I79" s="36"/>
      <c r="J79" s="69">
        <f t="shared" si="1"/>
        <v>0</v>
      </c>
      <c r="K79" s="34"/>
      <c r="L79" s="12"/>
      <c r="M79" s="37"/>
      <c r="N79" s="38"/>
      <c r="O79" s="39"/>
      <c r="P79" s="39"/>
      <c r="Q79" s="39"/>
      <c r="R79" s="39"/>
      <c r="S79" s="39"/>
      <c r="T79" s="40"/>
      <c r="AR79" s="41"/>
      <c r="AT79" s="41"/>
      <c r="AU79" s="41"/>
      <c r="AY79" s="8"/>
      <c r="BE79" s="42"/>
      <c r="BF79" s="42"/>
      <c r="BG79" s="42"/>
      <c r="BH79" s="42"/>
      <c r="BI79" s="42"/>
      <c r="BJ79" s="8"/>
      <c r="BK79" s="42"/>
      <c r="BL79" s="8"/>
      <c r="BM79" s="41"/>
    </row>
    <row r="80" spans="2:65" s="1" customFormat="1" ht="37.9" customHeight="1" collapsed="1" x14ac:dyDescent="0.2">
      <c r="B80" s="31"/>
      <c r="C80" s="32">
        <f t="shared" si="2"/>
        <v>18</v>
      </c>
      <c r="D80" s="32"/>
      <c r="E80" s="33" t="s">
        <v>848</v>
      </c>
      <c r="F80" s="34" t="s">
        <v>849</v>
      </c>
      <c r="G80" s="35" t="s">
        <v>91</v>
      </c>
      <c r="H80" s="36">
        <v>144</v>
      </c>
      <c r="I80" s="36"/>
      <c r="J80" s="69">
        <f t="shared" si="1"/>
        <v>0</v>
      </c>
      <c r="K80" s="34"/>
      <c r="L80" s="12"/>
      <c r="M80" s="37"/>
      <c r="N80" s="38"/>
      <c r="O80" s="39"/>
      <c r="P80" s="39"/>
      <c r="Q80" s="39"/>
      <c r="R80" s="39"/>
      <c r="S80" s="39"/>
      <c r="T80" s="40"/>
      <c r="AR80" s="41"/>
      <c r="AT80" s="41"/>
      <c r="AU80" s="41"/>
      <c r="AY80" s="8"/>
      <c r="BE80" s="42"/>
      <c r="BF80" s="42"/>
      <c r="BG80" s="42"/>
      <c r="BH80" s="42"/>
      <c r="BI80" s="42"/>
      <c r="BJ80" s="8"/>
      <c r="BK80" s="42"/>
      <c r="BL80" s="8"/>
      <c r="BM80" s="41"/>
    </row>
    <row r="81" spans="2:65" s="1" customFormat="1" ht="37.9" customHeight="1" collapsed="1" x14ac:dyDescent="0.2">
      <c r="B81" s="31"/>
      <c r="C81" s="32">
        <f t="shared" si="2"/>
        <v>19</v>
      </c>
      <c r="D81" s="32"/>
      <c r="E81" s="33" t="s">
        <v>850</v>
      </c>
      <c r="F81" s="34" t="s">
        <v>851</v>
      </c>
      <c r="G81" s="35" t="s">
        <v>91</v>
      </c>
      <c r="H81" s="36">
        <v>144</v>
      </c>
      <c r="I81" s="36"/>
      <c r="J81" s="69">
        <f t="shared" si="1"/>
        <v>0</v>
      </c>
      <c r="K81" s="34"/>
      <c r="L81" s="12"/>
      <c r="M81" s="37"/>
      <c r="N81" s="38"/>
      <c r="O81" s="39"/>
      <c r="P81" s="39"/>
      <c r="Q81" s="39"/>
      <c r="R81" s="39"/>
      <c r="S81" s="39"/>
      <c r="T81" s="40"/>
      <c r="AR81" s="41"/>
      <c r="AT81" s="41"/>
      <c r="AU81" s="41"/>
      <c r="AY81" s="8"/>
      <c r="BE81" s="42"/>
      <c r="BF81" s="42"/>
      <c r="BG81" s="42"/>
      <c r="BH81" s="42"/>
      <c r="BI81" s="42"/>
      <c r="BJ81" s="8"/>
      <c r="BK81" s="42"/>
      <c r="BL81" s="8"/>
      <c r="BM81" s="41"/>
    </row>
    <row r="82" spans="2:65" s="1" customFormat="1" ht="48" collapsed="1" x14ac:dyDescent="0.2">
      <c r="B82" s="31"/>
      <c r="C82" s="32">
        <f t="shared" si="2"/>
        <v>20</v>
      </c>
      <c r="D82" s="32"/>
      <c r="E82" s="33" t="s">
        <v>852</v>
      </c>
      <c r="F82" s="34" t="s">
        <v>853</v>
      </c>
      <c r="G82" s="35" t="s">
        <v>91</v>
      </c>
      <c r="H82" s="36">
        <v>144</v>
      </c>
      <c r="I82" s="36"/>
      <c r="J82" s="69">
        <f t="shared" si="1"/>
        <v>0</v>
      </c>
      <c r="K82" s="34"/>
      <c r="L82" s="12"/>
      <c r="M82" s="37"/>
      <c r="N82" s="38"/>
      <c r="O82" s="39"/>
      <c r="P82" s="39"/>
      <c r="Q82" s="39"/>
      <c r="R82" s="39"/>
      <c r="S82" s="39"/>
      <c r="T82" s="40"/>
      <c r="AR82" s="41"/>
      <c r="AT82" s="41"/>
      <c r="AU82" s="41"/>
      <c r="AY82" s="8"/>
      <c r="BE82" s="42"/>
      <c r="BF82" s="42"/>
      <c r="BG82" s="42"/>
      <c r="BH82" s="42"/>
      <c r="BI82" s="42"/>
      <c r="BJ82" s="8"/>
      <c r="BK82" s="42"/>
      <c r="BL82" s="8"/>
      <c r="BM82" s="41"/>
    </row>
    <row r="83" spans="2:65" s="1" customFormat="1" ht="12" collapsed="1" x14ac:dyDescent="0.2">
      <c r="B83" s="31"/>
      <c r="C83" s="32">
        <f t="shared" si="2"/>
        <v>21</v>
      </c>
      <c r="D83" s="32"/>
      <c r="E83" s="33" t="s">
        <v>846</v>
      </c>
      <c r="F83" s="34" t="s">
        <v>847</v>
      </c>
      <c r="G83" s="35" t="s">
        <v>91</v>
      </c>
      <c r="H83" s="36">
        <v>144</v>
      </c>
      <c r="I83" s="36"/>
      <c r="J83" s="69">
        <f t="shared" si="1"/>
        <v>0</v>
      </c>
      <c r="K83" s="34"/>
      <c r="L83" s="12"/>
      <c r="M83" s="37"/>
      <c r="N83" s="38"/>
      <c r="O83" s="39"/>
      <c r="P83" s="39"/>
      <c r="Q83" s="39"/>
      <c r="R83" s="39"/>
      <c r="S83" s="39"/>
      <c r="T83" s="40"/>
      <c r="AR83" s="41"/>
      <c r="AT83" s="41"/>
      <c r="AU83" s="41"/>
      <c r="AY83" s="8"/>
      <c r="BE83" s="42"/>
      <c r="BF83" s="42"/>
      <c r="BG83" s="42"/>
      <c r="BH83" s="42"/>
      <c r="BI83" s="42"/>
      <c r="BJ83" s="8"/>
      <c r="BK83" s="42"/>
      <c r="BL83" s="8"/>
      <c r="BM83" s="41"/>
    </row>
    <row r="84" spans="2:65" s="1" customFormat="1" ht="12" collapsed="1" x14ac:dyDescent="0.2">
      <c r="B84" s="31"/>
      <c r="C84" s="32">
        <f t="shared" si="2"/>
        <v>22</v>
      </c>
      <c r="D84" s="32"/>
      <c r="E84" s="33" t="s">
        <v>854</v>
      </c>
      <c r="F84" s="34" t="s">
        <v>855</v>
      </c>
      <c r="G84" s="35" t="s">
        <v>91</v>
      </c>
      <c r="H84" s="36">
        <f>4*(5+3+3+4+3)</f>
        <v>72</v>
      </c>
      <c r="I84" s="36"/>
      <c r="J84" s="69">
        <f t="shared" si="1"/>
        <v>0</v>
      </c>
      <c r="K84" s="34"/>
      <c r="L84" s="12"/>
      <c r="M84" s="37"/>
      <c r="N84" s="38"/>
      <c r="O84" s="39"/>
      <c r="P84" s="39"/>
      <c r="Q84" s="39"/>
      <c r="R84" s="39"/>
      <c r="S84" s="39"/>
      <c r="T84" s="40"/>
      <c r="AR84" s="41"/>
      <c r="AT84" s="41"/>
      <c r="AU84" s="41"/>
      <c r="AY84" s="8"/>
      <c r="BE84" s="42"/>
      <c r="BF84" s="42"/>
      <c r="BG84" s="42"/>
      <c r="BH84" s="42"/>
      <c r="BI84" s="42"/>
      <c r="BJ84" s="8"/>
      <c r="BK84" s="42"/>
      <c r="BL84" s="8"/>
      <c r="BM84" s="41"/>
    </row>
    <row r="85" spans="2:65" s="1" customFormat="1" ht="12" collapsed="1" x14ac:dyDescent="0.2">
      <c r="B85" s="31"/>
      <c r="C85" s="32">
        <f t="shared" si="2"/>
        <v>23</v>
      </c>
      <c r="D85" s="32"/>
      <c r="E85" s="33" t="s">
        <v>856</v>
      </c>
      <c r="F85" s="34" t="s">
        <v>857</v>
      </c>
      <c r="G85" s="35" t="s">
        <v>91</v>
      </c>
      <c r="H85" s="36">
        <v>3</v>
      </c>
      <c r="I85" s="36"/>
      <c r="J85" s="69">
        <f t="shared" si="1"/>
        <v>0</v>
      </c>
      <c r="K85" s="34"/>
      <c r="L85" s="12"/>
      <c r="M85" s="37"/>
      <c r="N85" s="38"/>
      <c r="O85" s="39"/>
      <c r="P85" s="39"/>
      <c r="Q85" s="39"/>
      <c r="R85" s="39"/>
      <c r="S85" s="39"/>
      <c r="T85" s="40"/>
      <c r="AR85" s="41"/>
      <c r="AT85" s="41"/>
      <c r="AU85" s="41"/>
      <c r="AY85" s="8"/>
      <c r="BE85" s="42"/>
      <c r="BF85" s="42"/>
      <c r="BG85" s="42"/>
      <c r="BH85" s="42"/>
      <c r="BI85" s="42"/>
      <c r="BJ85" s="8"/>
      <c r="BK85" s="42"/>
      <c r="BL85" s="8"/>
      <c r="BM85" s="41"/>
    </row>
    <row r="86" spans="2:65" s="1" customFormat="1" ht="24" collapsed="1" x14ac:dyDescent="0.2">
      <c r="B86" s="31"/>
      <c r="C86" s="32">
        <f t="shared" si="2"/>
        <v>24</v>
      </c>
      <c r="D86" s="32"/>
      <c r="E86" s="33" t="s">
        <v>858</v>
      </c>
      <c r="F86" s="34" t="s">
        <v>859</v>
      </c>
      <c r="G86" s="35" t="s">
        <v>374</v>
      </c>
      <c r="H86" s="36">
        <v>145</v>
      </c>
      <c r="I86" s="36"/>
      <c r="J86" s="69">
        <f t="shared" si="1"/>
        <v>0</v>
      </c>
      <c r="K86" s="34"/>
      <c r="L86" s="12"/>
      <c r="M86" s="37"/>
      <c r="N86" s="38"/>
      <c r="O86" s="39"/>
      <c r="P86" s="39"/>
      <c r="Q86" s="39"/>
      <c r="R86" s="39"/>
      <c r="S86" s="39"/>
      <c r="T86" s="40"/>
      <c r="AR86" s="41"/>
      <c r="AT86" s="41"/>
      <c r="AU86" s="41"/>
      <c r="AY86" s="8"/>
      <c r="BE86" s="42"/>
      <c r="BF86" s="42"/>
      <c r="BG86" s="42"/>
      <c r="BH86" s="42"/>
      <c r="BI86" s="42"/>
      <c r="BJ86" s="8"/>
      <c r="BK86" s="42"/>
      <c r="BL86" s="8"/>
      <c r="BM86" s="41"/>
    </row>
    <row r="87" spans="2:65" s="1" customFormat="1" ht="36" collapsed="1" x14ac:dyDescent="0.2">
      <c r="B87" s="31"/>
      <c r="C87" s="32">
        <f t="shared" si="2"/>
        <v>25</v>
      </c>
      <c r="D87" s="32"/>
      <c r="E87" s="33">
        <v>612321111</v>
      </c>
      <c r="F87" s="34" t="s">
        <v>203</v>
      </c>
      <c r="G87" s="35" t="s">
        <v>91</v>
      </c>
      <c r="H87" s="36">
        <f>72*2*1.5</f>
        <v>216</v>
      </c>
      <c r="I87" s="36"/>
      <c r="J87" s="69">
        <f t="shared" si="1"/>
        <v>0</v>
      </c>
      <c r="K87" s="34"/>
      <c r="L87" s="12"/>
      <c r="M87" s="37"/>
      <c r="N87" s="38"/>
      <c r="O87" s="39"/>
      <c r="P87" s="39"/>
      <c r="Q87" s="39"/>
      <c r="R87" s="39"/>
      <c r="S87" s="39"/>
      <c r="T87" s="40"/>
      <c r="AR87" s="41"/>
      <c r="AT87" s="41"/>
      <c r="AU87" s="41"/>
      <c r="AY87" s="8"/>
      <c r="BE87" s="42"/>
      <c r="BF87" s="42"/>
      <c r="BG87" s="42"/>
      <c r="BH87" s="42"/>
      <c r="BI87" s="42"/>
      <c r="BJ87" s="8"/>
      <c r="BK87" s="42"/>
      <c r="BL87" s="8"/>
      <c r="BM87" s="41"/>
    </row>
    <row r="88" spans="2:65" s="1" customFormat="1" ht="24" collapsed="1" x14ac:dyDescent="0.2">
      <c r="B88" s="31"/>
      <c r="C88" s="32">
        <f t="shared" si="2"/>
        <v>26</v>
      </c>
      <c r="D88" s="32"/>
      <c r="E88" s="33" t="s">
        <v>196</v>
      </c>
      <c r="F88" s="34" t="s">
        <v>192</v>
      </c>
      <c r="G88" s="35" t="s">
        <v>91</v>
      </c>
      <c r="H88" s="36">
        <v>90</v>
      </c>
      <c r="I88" s="36"/>
      <c r="J88" s="69">
        <f t="shared" si="1"/>
        <v>0</v>
      </c>
      <c r="K88" s="34"/>
      <c r="L88" s="12"/>
      <c r="M88" s="37"/>
      <c r="N88" s="38"/>
      <c r="O88" s="39"/>
      <c r="P88" s="39"/>
      <c r="Q88" s="39"/>
      <c r="R88" s="39"/>
      <c r="S88" s="39"/>
      <c r="T88" s="40"/>
      <c r="AR88" s="41"/>
      <c r="AT88" s="41"/>
      <c r="AU88" s="41"/>
      <c r="AY88" s="8"/>
      <c r="BE88" s="42"/>
      <c r="BF88" s="42"/>
      <c r="BG88" s="42"/>
      <c r="BH88" s="42"/>
      <c r="BI88" s="42"/>
      <c r="BJ88" s="8"/>
      <c r="BK88" s="42"/>
      <c r="BL88" s="8"/>
      <c r="BM88" s="41"/>
    </row>
    <row r="89" spans="2:65" s="1" customFormat="1" ht="12" collapsed="1" x14ac:dyDescent="0.2">
      <c r="B89" s="31"/>
      <c r="C89" s="32">
        <f t="shared" si="2"/>
        <v>27</v>
      </c>
      <c r="D89" s="32"/>
      <c r="E89" s="33" t="s">
        <v>862</v>
      </c>
      <c r="F89" s="34" t="s">
        <v>863</v>
      </c>
      <c r="G89" s="35" t="s">
        <v>91</v>
      </c>
      <c r="H89" s="36">
        <f>H87</f>
        <v>216</v>
      </c>
      <c r="I89" s="36"/>
      <c r="J89" s="69">
        <f t="shared" si="1"/>
        <v>0</v>
      </c>
      <c r="K89" s="34"/>
      <c r="L89" s="12"/>
      <c r="M89" s="37"/>
      <c r="N89" s="38"/>
      <c r="O89" s="39"/>
      <c r="P89" s="39"/>
      <c r="Q89" s="39"/>
      <c r="R89" s="39"/>
      <c r="S89" s="39"/>
      <c r="T89" s="40"/>
      <c r="AR89" s="41"/>
      <c r="AT89" s="41"/>
      <c r="AU89" s="41"/>
      <c r="AY89" s="8"/>
      <c r="BE89" s="42"/>
      <c r="BF89" s="42"/>
      <c r="BG89" s="42"/>
      <c r="BH89" s="42"/>
      <c r="BI89" s="42"/>
      <c r="BJ89" s="8"/>
      <c r="BK89" s="42"/>
      <c r="BL89" s="8"/>
      <c r="BM89" s="41"/>
    </row>
    <row r="90" spans="2:65" s="1" customFormat="1" ht="36" collapsed="1" x14ac:dyDescent="0.2">
      <c r="B90" s="31"/>
      <c r="C90" s="32">
        <f t="shared" si="2"/>
        <v>28</v>
      </c>
      <c r="D90" s="32"/>
      <c r="E90" s="33" t="s">
        <v>466</v>
      </c>
      <c r="F90" s="34" t="s">
        <v>467</v>
      </c>
      <c r="G90" s="35" t="s">
        <v>374</v>
      </c>
      <c r="H90" s="36">
        <v>171.3</v>
      </c>
      <c r="I90" s="36"/>
      <c r="J90" s="69">
        <f t="shared" si="1"/>
        <v>0</v>
      </c>
      <c r="K90" s="34"/>
      <c r="L90" s="12"/>
      <c r="M90" s="37"/>
      <c r="N90" s="38"/>
      <c r="O90" s="39"/>
      <c r="P90" s="39"/>
      <c r="Q90" s="39"/>
      <c r="R90" s="39"/>
      <c r="S90" s="39"/>
      <c r="T90" s="40"/>
      <c r="AR90" s="41"/>
      <c r="AT90" s="41"/>
      <c r="AU90" s="41"/>
      <c r="AY90" s="8"/>
      <c r="BE90" s="42"/>
      <c r="BF90" s="42"/>
      <c r="BG90" s="42"/>
      <c r="BH90" s="42"/>
      <c r="BI90" s="42"/>
      <c r="BJ90" s="8"/>
      <c r="BK90" s="42"/>
      <c r="BL90" s="8"/>
      <c r="BM90" s="41"/>
    </row>
    <row r="91" spans="2:65" s="1" customFormat="1" ht="36" x14ac:dyDescent="0.2">
      <c r="B91" s="31"/>
      <c r="C91" s="32">
        <f t="shared" si="2"/>
        <v>29</v>
      </c>
      <c r="D91" s="32"/>
      <c r="E91" s="33"/>
      <c r="F91" s="34" t="s">
        <v>900</v>
      </c>
      <c r="G91" s="35" t="s">
        <v>826</v>
      </c>
      <c r="H91" s="36">
        <v>1</v>
      </c>
      <c r="I91" s="36"/>
      <c r="J91" s="69">
        <f t="shared" si="1"/>
        <v>0</v>
      </c>
      <c r="K91" s="34"/>
      <c r="L91" s="12"/>
      <c r="M91" s="37"/>
      <c r="N91" s="38"/>
      <c r="O91" s="39"/>
      <c r="P91" s="39"/>
      <c r="Q91" s="39"/>
      <c r="R91" s="39"/>
      <c r="S91" s="39"/>
      <c r="T91" s="40"/>
      <c r="AR91" s="41"/>
      <c r="AT91" s="41"/>
      <c r="AU91" s="41"/>
      <c r="AY91" s="8"/>
      <c r="BE91" s="42"/>
      <c r="BF91" s="42"/>
      <c r="BG91" s="42"/>
      <c r="BH91" s="42"/>
      <c r="BI91" s="42"/>
      <c r="BJ91" s="8"/>
      <c r="BK91" s="42"/>
      <c r="BL91" s="8"/>
      <c r="BM91" s="41"/>
    </row>
    <row r="92" spans="2:65" s="1" customFormat="1" ht="36" x14ac:dyDescent="0.2">
      <c r="B92" s="31"/>
      <c r="C92" s="32">
        <f t="shared" si="2"/>
        <v>30</v>
      </c>
      <c r="D92" s="32"/>
      <c r="E92" s="33" t="s">
        <v>844</v>
      </c>
      <c r="F92" s="34" t="s">
        <v>845</v>
      </c>
      <c r="G92" s="35" t="s">
        <v>91</v>
      </c>
      <c r="H92" s="36">
        <v>15.6364</v>
      </c>
      <c r="I92" s="36"/>
      <c r="J92" s="69">
        <f t="shared" si="1"/>
        <v>0</v>
      </c>
      <c r="K92" s="34"/>
      <c r="L92" s="12"/>
      <c r="M92" s="37"/>
      <c r="N92" s="38"/>
      <c r="O92" s="39"/>
      <c r="P92" s="39"/>
      <c r="Q92" s="39"/>
      <c r="R92" s="39"/>
      <c r="S92" s="39"/>
      <c r="T92" s="40"/>
      <c r="AR92" s="41"/>
      <c r="AT92" s="41"/>
      <c r="AU92" s="41"/>
      <c r="AY92" s="8"/>
      <c r="BE92" s="42"/>
      <c r="BF92" s="42"/>
      <c r="BG92" s="42"/>
      <c r="BH92" s="42"/>
      <c r="BI92" s="42"/>
      <c r="BJ92" s="8"/>
      <c r="BK92" s="42"/>
      <c r="BL92" s="8"/>
      <c r="BM92" s="41"/>
    </row>
    <row r="93" spans="2:65" s="1" customFormat="1" ht="12" x14ac:dyDescent="0.2">
      <c r="B93" s="31"/>
      <c r="C93" s="32">
        <f t="shared" si="2"/>
        <v>31</v>
      </c>
      <c r="D93" s="32"/>
      <c r="E93" s="33" t="s">
        <v>860</v>
      </c>
      <c r="F93" s="34" t="s">
        <v>861</v>
      </c>
      <c r="G93" s="35" t="s">
        <v>37</v>
      </c>
      <c r="H93" s="36">
        <v>12</v>
      </c>
      <c r="I93" s="36"/>
      <c r="J93" s="69">
        <f t="shared" si="1"/>
        <v>0</v>
      </c>
      <c r="K93" s="34"/>
      <c r="L93" s="12"/>
      <c r="M93" s="37"/>
      <c r="N93" s="38"/>
      <c r="O93" s="39"/>
      <c r="P93" s="39"/>
      <c r="Q93" s="39"/>
      <c r="R93" s="39"/>
      <c r="S93" s="39"/>
      <c r="T93" s="40"/>
      <c r="AR93" s="41"/>
      <c r="AT93" s="41"/>
      <c r="AU93" s="41"/>
      <c r="AY93" s="8"/>
      <c r="BE93" s="42"/>
      <c r="BF93" s="42"/>
      <c r="BG93" s="42"/>
      <c r="BH93" s="42"/>
      <c r="BI93" s="42"/>
      <c r="BJ93" s="8"/>
      <c r="BK93" s="42"/>
      <c r="BL93" s="8"/>
      <c r="BM93" s="41"/>
    </row>
    <row r="94" spans="2:65" s="1" customFormat="1" ht="12" x14ac:dyDescent="0.2">
      <c r="B94" s="31"/>
      <c r="C94" s="32">
        <f t="shared" si="2"/>
        <v>32</v>
      </c>
      <c r="D94" s="32"/>
      <c r="E94" s="33" t="s">
        <v>837</v>
      </c>
      <c r="F94" s="34" t="s">
        <v>838</v>
      </c>
      <c r="G94" s="35" t="s">
        <v>374</v>
      </c>
      <c r="H94" s="36">
        <v>8</v>
      </c>
      <c r="I94" s="36"/>
      <c r="J94" s="69">
        <f t="shared" si="1"/>
        <v>0</v>
      </c>
      <c r="K94" s="34"/>
      <c r="L94" s="12"/>
      <c r="M94" s="37"/>
      <c r="N94" s="38"/>
      <c r="O94" s="39"/>
      <c r="P94" s="39"/>
      <c r="Q94" s="39"/>
      <c r="R94" s="39"/>
      <c r="S94" s="39"/>
      <c r="T94" s="40"/>
      <c r="AR94" s="41"/>
      <c r="AT94" s="41"/>
      <c r="AU94" s="41"/>
      <c r="AY94" s="8"/>
      <c r="BE94" s="42"/>
      <c r="BF94" s="42"/>
      <c r="BG94" s="42"/>
      <c r="BH94" s="42"/>
      <c r="BI94" s="42"/>
      <c r="BJ94" s="8"/>
      <c r="BK94" s="42"/>
      <c r="BL94" s="8"/>
      <c r="BM94" s="41"/>
    </row>
    <row r="95" spans="2:65" s="1" customFormat="1" ht="24" x14ac:dyDescent="0.2">
      <c r="B95" s="31"/>
      <c r="C95" s="32">
        <f t="shared" si="2"/>
        <v>33</v>
      </c>
      <c r="D95" s="32"/>
      <c r="E95" s="33" t="s">
        <v>877</v>
      </c>
      <c r="F95" s="34" t="s">
        <v>878</v>
      </c>
      <c r="G95" s="35" t="s">
        <v>91</v>
      </c>
      <c r="H95" s="36">
        <v>23</v>
      </c>
      <c r="I95" s="36"/>
      <c r="J95" s="69">
        <f t="shared" si="1"/>
        <v>0</v>
      </c>
      <c r="K95" s="34"/>
      <c r="L95" s="12"/>
      <c r="M95" s="37"/>
      <c r="N95" s="38"/>
      <c r="O95" s="39"/>
      <c r="P95" s="39"/>
      <c r="Q95" s="39"/>
      <c r="R95" s="39"/>
      <c r="S95" s="39"/>
      <c r="T95" s="40"/>
      <c r="AR95" s="41"/>
      <c r="AT95" s="41"/>
      <c r="AU95" s="41"/>
      <c r="AY95" s="8"/>
      <c r="BE95" s="42"/>
      <c r="BF95" s="42"/>
      <c r="BG95" s="42"/>
      <c r="BH95" s="42"/>
      <c r="BI95" s="42"/>
      <c r="BJ95" s="8"/>
      <c r="BK95" s="42"/>
      <c r="BL95" s="8"/>
      <c r="BM95" s="41"/>
    </row>
    <row r="96" spans="2:65" s="1" customFormat="1" ht="24" x14ac:dyDescent="0.2">
      <c r="B96" s="31"/>
      <c r="C96" s="32">
        <f t="shared" si="2"/>
        <v>34</v>
      </c>
      <c r="D96" s="32"/>
      <c r="E96" s="33" t="s">
        <v>879</v>
      </c>
      <c r="F96" s="34" t="s">
        <v>880</v>
      </c>
      <c r="G96" s="35" t="s">
        <v>91</v>
      </c>
      <c r="H96" s="36">
        <v>23</v>
      </c>
      <c r="I96" s="36"/>
      <c r="J96" s="69">
        <f t="shared" si="1"/>
        <v>0</v>
      </c>
      <c r="K96" s="34"/>
      <c r="L96" s="12"/>
      <c r="M96" s="37"/>
      <c r="N96" s="38"/>
      <c r="O96" s="39"/>
      <c r="P96" s="39"/>
      <c r="Q96" s="39"/>
      <c r="R96" s="39"/>
      <c r="S96" s="39"/>
      <c r="T96" s="40"/>
      <c r="AR96" s="41"/>
      <c r="AT96" s="41"/>
      <c r="AU96" s="41"/>
      <c r="AY96" s="8"/>
      <c r="BE96" s="42"/>
      <c r="BF96" s="42"/>
      <c r="BG96" s="42"/>
      <c r="BH96" s="42"/>
      <c r="BI96" s="42"/>
      <c r="BJ96" s="8"/>
      <c r="BK96" s="42"/>
      <c r="BL96" s="8"/>
      <c r="BM96" s="41"/>
    </row>
    <row r="97" spans="2:65" s="1" customFormat="1" ht="24" x14ac:dyDescent="0.2">
      <c r="B97" s="31"/>
      <c r="C97" s="32">
        <f t="shared" si="2"/>
        <v>35</v>
      </c>
      <c r="D97" s="32"/>
      <c r="E97" s="33" t="s">
        <v>881</v>
      </c>
      <c r="F97" s="34" t="s">
        <v>882</v>
      </c>
      <c r="G97" s="35" t="s">
        <v>70</v>
      </c>
      <c r="H97" s="36">
        <v>20</v>
      </c>
      <c r="I97" s="36"/>
      <c r="J97" s="69">
        <f t="shared" si="1"/>
        <v>0</v>
      </c>
      <c r="K97" s="34"/>
      <c r="L97" s="12"/>
      <c r="M97" s="37"/>
      <c r="N97" s="38"/>
      <c r="O97" s="39"/>
      <c r="P97" s="39"/>
      <c r="Q97" s="39"/>
      <c r="R97" s="39"/>
      <c r="S97" s="39"/>
      <c r="T97" s="40"/>
      <c r="AR97" s="41"/>
      <c r="AT97" s="41"/>
      <c r="AU97" s="41"/>
      <c r="AY97" s="8"/>
      <c r="BE97" s="42"/>
      <c r="BF97" s="42"/>
      <c r="BG97" s="42"/>
      <c r="BH97" s="42"/>
      <c r="BI97" s="42"/>
      <c r="BJ97" s="8"/>
      <c r="BK97" s="42"/>
      <c r="BL97" s="8"/>
      <c r="BM97" s="41"/>
    </row>
    <row r="98" spans="2:65" s="1" customFormat="1" ht="12" x14ac:dyDescent="0.2">
      <c r="B98" s="31"/>
      <c r="C98" s="32">
        <f t="shared" si="2"/>
        <v>36</v>
      </c>
      <c r="D98" s="32"/>
      <c r="E98" s="33" t="s">
        <v>885</v>
      </c>
      <c r="F98" s="34" t="s">
        <v>886</v>
      </c>
      <c r="G98" s="35" t="s">
        <v>91</v>
      </c>
      <c r="H98" s="36">
        <v>4.5</v>
      </c>
      <c r="I98" s="36"/>
      <c r="J98" s="69">
        <f t="shared" si="1"/>
        <v>0</v>
      </c>
      <c r="K98" s="34"/>
      <c r="L98" s="12"/>
      <c r="M98" s="37"/>
      <c r="N98" s="38"/>
      <c r="O98" s="39"/>
      <c r="P98" s="39"/>
      <c r="Q98" s="39"/>
      <c r="R98" s="39"/>
      <c r="S98" s="39"/>
      <c r="T98" s="40"/>
      <c r="AR98" s="41"/>
      <c r="AT98" s="41"/>
      <c r="AU98" s="41"/>
      <c r="AY98" s="8"/>
      <c r="BE98" s="42"/>
      <c r="BF98" s="42"/>
      <c r="BG98" s="42"/>
      <c r="BH98" s="42"/>
      <c r="BI98" s="42"/>
      <c r="BJ98" s="8"/>
      <c r="BK98" s="42"/>
      <c r="BL98" s="8"/>
      <c r="BM98" s="41"/>
    </row>
    <row r="99" spans="2:65" s="1" customFormat="1" ht="24" x14ac:dyDescent="0.2">
      <c r="B99" s="31"/>
      <c r="C99" s="32">
        <f t="shared" si="2"/>
        <v>37</v>
      </c>
      <c r="D99" s="32"/>
      <c r="E99" s="33" t="s">
        <v>890</v>
      </c>
      <c r="F99" s="34" t="s">
        <v>891</v>
      </c>
      <c r="G99" s="35" t="s">
        <v>91</v>
      </c>
      <c r="H99" s="36">
        <v>41</v>
      </c>
      <c r="I99" s="36"/>
      <c r="J99" s="69">
        <f t="shared" si="1"/>
        <v>0</v>
      </c>
      <c r="K99" s="34"/>
      <c r="L99" s="12"/>
      <c r="M99" s="37"/>
      <c r="N99" s="38"/>
      <c r="O99" s="39"/>
      <c r="P99" s="39"/>
      <c r="Q99" s="39"/>
      <c r="R99" s="39"/>
      <c r="S99" s="39"/>
      <c r="T99" s="40"/>
      <c r="AR99" s="41"/>
      <c r="AT99" s="41"/>
      <c r="AU99" s="41"/>
      <c r="AY99" s="8"/>
      <c r="BE99" s="42"/>
      <c r="BF99" s="42"/>
      <c r="BG99" s="42"/>
      <c r="BH99" s="42"/>
      <c r="BI99" s="42"/>
      <c r="BJ99" s="8"/>
      <c r="BK99" s="42"/>
      <c r="BL99" s="8"/>
      <c r="BM99" s="41"/>
    </row>
    <row r="100" spans="2:65" s="1" customFormat="1" ht="36" x14ac:dyDescent="0.2">
      <c r="B100" s="31"/>
      <c r="C100" s="32">
        <f t="shared" si="2"/>
        <v>38</v>
      </c>
      <c r="D100" s="32"/>
      <c r="E100" s="33" t="s">
        <v>892</v>
      </c>
      <c r="F100" s="34" t="s">
        <v>893</v>
      </c>
      <c r="G100" s="35" t="s">
        <v>91</v>
      </c>
      <c r="H100" s="36">
        <v>41</v>
      </c>
      <c r="I100" s="36"/>
      <c r="J100" s="69">
        <f t="shared" si="1"/>
        <v>0</v>
      </c>
      <c r="K100" s="34"/>
      <c r="L100" s="12"/>
      <c r="M100" s="37"/>
      <c r="N100" s="38"/>
      <c r="O100" s="39"/>
      <c r="P100" s="39"/>
      <c r="Q100" s="39"/>
      <c r="R100" s="39"/>
      <c r="S100" s="39"/>
      <c r="T100" s="40"/>
      <c r="AR100" s="41"/>
      <c r="AT100" s="41"/>
      <c r="AU100" s="41"/>
      <c r="AY100" s="8"/>
      <c r="BE100" s="42"/>
      <c r="BF100" s="42"/>
      <c r="BG100" s="42"/>
      <c r="BH100" s="42"/>
      <c r="BI100" s="42"/>
      <c r="BJ100" s="8"/>
      <c r="BK100" s="42"/>
      <c r="BL100" s="8"/>
      <c r="BM100" s="41"/>
    </row>
    <row r="101" spans="2:65" s="1" customFormat="1" ht="12" x14ac:dyDescent="0.2">
      <c r="B101" s="31"/>
      <c r="C101" s="32">
        <f t="shared" si="2"/>
        <v>39</v>
      </c>
      <c r="D101" s="32"/>
      <c r="E101" s="33" t="s">
        <v>834</v>
      </c>
      <c r="F101" s="34" t="s">
        <v>835</v>
      </c>
      <c r="G101" s="35" t="s">
        <v>374</v>
      </c>
      <c r="H101" s="36">
        <v>24.5</v>
      </c>
      <c r="I101" s="36"/>
      <c r="J101" s="69">
        <f t="shared" si="1"/>
        <v>0</v>
      </c>
      <c r="K101" s="34"/>
      <c r="L101" s="12"/>
      <c r="M101" s="37"/>
      <c r="N101" s="38"/>
      <c r="O101" s="39"/>
      <c r="P101" s="39"/>
      <c r="Q101" s="39"/>
      <c r="R101" s="39"/>
      <c r="S101" s="39"/>
      <c r="T101" s="40"/>
      <c r="AR101" s="41"/>
      <c r="AT101" s="41"/>
      <c r="AU101" s="41"/>
      <c r="AY101" s="8"/>
      <c r="BE101" s="42"/>
      <c r="BF101" s="42"/>
      <c r="BG101" s="42"/>
      <c r="BH101" s="42"/>
      <c r="BI101" s="42"/>
      <c r="BJ101" s="8"/>
      <c r="BK101" s="42"/>
      <c r="BL101" s="8"/>
      <c r="BM101" s="41"/>
    </row>
    <row r="102" spans="2:65" s="1" customFormat="1" ht="60" x14ac:dyDescent="0.2">
      <c r="B102" s="31"/>
      <c r="C102" s="32">
        <v>40</v>
      </c>
      <c r="D102" s="32" t="s">
        <v>36</v>
      </c>
      <c r="E102" s="33" t="s">
        <v>926</v>
      </c>
      <c r="F102" s="34" t="s">
        <v>927</v>
      </c>
      <c r="G102" s="35" t="s">
        <v>70</v>
      </c>
      <c r="H102" s="36">
        <v>1</v>
      </c>
      <c r="I102" s="36"/>
      <c r="J102" s="69">
        <f t="shared" si="1"/>
        <v>0</v>
      </c>
      <c r="K102" s="34" t="s">
        <v>38</v>
      </c>
      <c r="L102" s="12"/>
      <c r="M102" s="37"/>
      <c r="N102" s="38"/>
      <c r="O102" s="39"/>
      <c r="P102" s="39"/>
      <c r="Q102" s="39"/>
      <c r="R102" s="39"/>
      <c r="S102" s="39"/>
      <c r="T102" s="40"/>
      <c r="AR102" s="41"/>
      <c r="AT102" s="41"/>
      <c r="AU102" s="41"/>
      <c r="AY102" s="8"/>
      <c r="BE102" s="42"/>
      <c r="BF102" s="42"/>
      <c r="BG102" s="42"/>
      <c r="BH102" s="42"/>
      <c r="BI102" s="42"/>
      <c r="BJ102" s="8"/>
      <c r="BK102" s="42"/>
      <c r="BL102" s="8"/>
      <c r="BM102" s="41"/>
    </row>
    <row r="103" spans="2:65" s="1" customFormat="1" ht="24" x14ac:dyDescent="0.2">
      <c r="B103" s="31"/>
      <c r="C103" s="32">
        <v>40</v>
      </c>
      <c r="D103" s="32"/>
      <c r="E103" s="33" t="s">
        <v>885</v>
      </c>
      <c r="F103" s="34" t="s">
        <v>930</v>
      </c>
      <c r="G103" s="35" t="s">
        <v>70</v>
      </c>
      <c r="H103" s="36">
        <v>1</v>
      </c>
      <c r="I103" s="36"/>
      <c r="J103" s="69">
        <f t="shared" si="1"/>
        <v>0</v>
      </c>
      <c r="K103" s="34"/>
      <c r="L103" s="12"/>
      <c r="M103" s="37"/>
      <c r="N103" s="38"/>
      <c r="O103" s="39"/>
      <c r="P103" s="39"/>
      <c r="Q103" s="39"/>
      <c r="R103" s="39"/>
      <c r="S103" s="39"/>
      <c r="T103" s="40"/>
      <c r="AR103" s="41"/>
      <c r="AT103" s="41"/>
      <c r="AU103" s="41"/>
      <c r="AY103" s="8"/>
      <c r="BE103" s="42"/>
      <c r="BF103" s="42"/>
      <c r="BG103" s="42"/>
      <c r="BH103" s="42"/>
      <c r="BI103" s="42"/>
      <c r="BJ103" s="8"/>
      <c r="BK103" s="42"/>
      <c r="BL103" s="8"/>
      <c r="BM103" s="41"/>
    </row>
    <row r="104" spans="2:65" s="1" customFormat="1" ht="37.9" customHeight="1" x14ac:dyDescent="0.2">
      <c r="B104" s="31"/>
      <c r="C104" s="32">
        <f>C101+1</f>
        <v>40</v>
      </c>
      <c r="D104" s="32" t="s">
        <v>36</v>
      </c>
      <c r="E104" s="33" t="s">
        <v>90</v>
      </c>
      <c r="F104" s="34" t="s">
        <v>914</v>
      </c>
      <c r="G104" s="35" t="s">
        <v>91</v>
      </c>
      <c r="H104" s="36">
        <v>33.947000000000003</v>
      </c>
      <c r="I104" s="36"/>
      <c r="J104" s="69">
        <f t="shared" si="1"/>
        <v>0</v>
      </c>
      <c r="K104" s="34" t="s">
        <v>38</v>
      </c>
      <c r="L104" s="12"/>
      <c r="M104" s="37" t="s">
        <v>0</v>
      </c>
      <c r="N104" s="38" t="s">
        <v>13</v>
      </c>
      <c r="O104" s="39">
        <v>0.52500000000000002</v>
      </c>
      <c r="P104" s="39">
        <f>O104*H104</f>
        <v>17.822175000000001</v>
      </c>
      <c r="Q104" s="39">
        <v>5.8970000000000002E-2</v>
      </c>
      <c r="R104" s="39">
        <f>Q104*H104</f>
        <v>2.0018545900000002</v>
      </c>
      <c r="S104" s="39">
        <v>0</v>
      </c>
      <c r="T104" s="40">
        <f>S104*H104</f>
        <v>0</v>
      </c>
      <c r="AR104" s="41" t="s">
        <v>39</v>
      </c>
      <c r="AT104" s="41" t="s">
        <v>36</v>
      </c>
      <c r="AU104" s="41" t="s">
        <v>20</v>
      </c>
      <c r="AY104" s="8" t="s">
        <v>34</v>
      </c>
      <c r="BE104" s="42">
        <f>IF(N104="základní",J104,0)</f>
        <v>0</v>
      </c>
      <c r="BF104" s="42">
        <f>IF(N104="snížená",J104,0)</f>
        <v>0</v>
      </c>
      <c r="BG104" s="42">
        <f>IF(N104="zákl. přenesená",J104,0)</f>
        <v>0</v>
      </c>
      <c r="BH104" s="42">
        <f>IF(N104="sníž. přenesená",J104,0)</f>
        <v>0</v>
      </c>
      <c r="BI104" s="42">
        <f>IF(N104="nulová",J104,0)</f>
        <v>0</v>
      </c>
      <c r="BJ104" s="8" t="s">
        <v>19</v>
      </c>
      <c r="BK104" s="42">
        <f>ROUND(I104*H104,2)</f>
        <v>0</v>
      </c>
      <c r="BL104" s="8" t="s">
        <v>39</v>
      </c>
      <c r="BM104" s="41" t="s">
        <v>92</v>
      </c>
    </row>
    <row r="105" spans="2:65" s="1" customFormat="1" ht="12" hidden="1" outlineLevel="1" x14ac:dyDescent="0.2">
      <c r="B105" s="12"/>
      <c r="C105" s="32">
        <f t="shared" si="2"/>
        <v>41</v>
      </c>
      <c r="D105" s="43" t="s">
        <v>40</v>
      </c>
      <c r="F105" s="44" t="s">
        <v>93</v>
      </c>
      <c r="H105" s="42"/>
      <c r="J105" s="78"/>
      <c r="L105" s="12"/>
      <c r="M105" s="45"/>
      <c r="T105" s="15"/>
      <c r="AT105" s="8" t="s">
        <v>40</v>
      </c>
      <c r="AU105" s="8" t="s">
        <v>20</v>
      </c>
    </row>
    <row r="106" spans="2:65" s="4" customFormat="1" ht="12" hidden="1" outlineLevel="1" x14ac:dyDescent="0.2">
      <c r="B106" s="46"/>
      <c r="C106" s="32">
        <f t="shared" si="2"/>
        <v>42</v>
      </c>
      <c r="D106" s="47" t="s">
        <v>42</v>
      </c>
      <c r="E106" s="48" t="s">
        <v>0</v>
      </c>
      <c r="F106" s="49" t="s">
        <v>43</v>
      </c>
      <c r="H106" s="119" t="s">
        <v>0</v>
      </c>
      <c r="J106" s="79"/>
      <c r="L106" s="46"/>
      <c r="M106" s="50"/>
      <c r="T106" s="51"/>
      <c r="AT106" s="48" t="s">
        <v>42</v>
      </c>
      <c r="AU106" s="48" t="s">
        <v>20</v>
      </c>
      <c r="AV106" s="4" t="s">
        <v>19</v>
      </c>
      <c r="AW106" s="4" t="s">
        <v>10</v>
      </c>
      <c r="AX106" s="4" t="s">
        <v>18</v>
      </c>
      <c r="AY106" s="48" t="s">
        <v>34</v>
      </c>
    </row>
    <row r="107" spans="2:65" s="4" customFormat="1" ht="12" hidden="1" outlineLevel="1" x14ac:dyDescent="0.2">
      <c r="B107" s="46"/>
      <c r="C107" s="32">
        <f t="shared" si="2"/>
        <v>43</v>
      </c>
      <c r="D107" s="47" t="s">
        <v>42</v>
      </c>
      <c r="E107" s="48" t="s">
        <v>0</v>
      </c>
      <c r="F107" s="49" t="s">
        <v>44</v>
      </c>
      <c r="H107" s="119" t="s">
        <v>0</v>
      </c>
      <c r="J107" s="79"/>
      <c r="L107" s="46"/>
      <c r="M107" s="50"/>
      <c r="T107" s="51"/>
      <c r="AT107" s="48" t="s">
        <v>42</v>
      </c>
      <c r="AU107" s="48" t="s">
        <v>20</v>
      </c>
      <c r="AV107" s="4" t="s">
        <v>19</v>
      </c>
      <c r="AW107" s="4" t="s">
        <v>10</v>
      </c>
      <c r="AX107" s="4" t="s">
        <v>18</v>
      </c>
      <c r="AY107" s="48" t="s">
        <v>34</v>
      </c>
    </row>
    <row r="108" spans="2:65" s="4" customFormat="1" ht="12" hidden="1" outlineLevel="1" x14ac:dyDescent="0.2">
      <c r="B108" s="46"/>
      <c r="C108" s="32">
        <f t="shared" si="2"/>
        <v>44</v>
      </c>
      <c r="D108" s="47" t="s">
        <v>42</v>
      </c>
      <c r="E108" s="48" t="s">
        <v>0</v>
      </c>
      <c r="F108" s="49" t="s">
        <v>87</v>
      </c>
      <c r="H108" s="119" t="s">
        <v>0</v>
      </c>
      <c r="J108" s="79"/>
      <c r="L108" s="46"/>
      <c r="M108" s="50"/>
      <c r="T108" s="51"/>
      <c r="AT108" s="48" t="s">
        <v>42</v>
      </c>
      <c r="AU108" s="48" t="s">
        <v>20</v>
      </c>
      <c r="AV108" s="4" t="s">
        <v>19</v>
      </c>
      <c r="AW108" s="4" t="s">
        <v>10</v>
      </c>
      <c r="AX108" s="4" t="s">
        <v>18</v>
      </c>
      <c r="AY108" s="48" t="s">
        <v>34</v>
      </c>
    </row>
    <row r="109" spans="2:65" s="5" customFormat="1" ht="12" hidden="1" outlineLevel="1" x14ac:dyDescent="0.2">
      <c r="B109" s="52"/>
      <c r="C109" s="32">
        <f t="shared" si="2"/>
        <v>45</v>
      </c>
      <c r="D109" s="47" t="s">
        <v>42</v>
      </c>
      <c r="E109" s="53" t="s">
        <v>0</v>
      </c>
      <c r="F109" s="54" t="s">
        <v>94</v>
      </c>
      <c r="H109" s="120">
        <v>6.8410000000000002</v>
      </c>
      <c r="J109" s="80"/>
      <c r="L109" s="52"/>
      <c r="M109" s="55"/>
      <c r="T109" s="56"/>
      <c r="AT109" s="53" t="s">
        <v>42</v>
      </c>
      <c r="AU109" s="53" t="s">
        <v>20</v>
      </c>
      <c r="AV109" s="5" t="s">
        <v>20</v>
      </c>
      <c r="AW109" s="5" t="s">
        <v>10</v>
      </c>
      <c r="AX109" s="5" t="s">
        <v>18</v>
      </c>
      <c r="AY109" s="53" t="s">
        <v>34</v>
      </c>
    </row>
    <row r="110" spans="2:65" s="4" customFormat="1" ht="12" hidden="1" outlineLevel="1" x14ac:dyDescent="0.2">
      <c r="B110" s="46"/>
      <c r="C110" s="32">
        <f t="shared" si="2"/>
        <v>46</v>
      </c>
      <c r="D110" s="47" t="s">
        <v>42</v>
      </c>
      <c r="E110" s="48" t="s">
        <v>0</v>
      </c>
      <c r="F110" s="49" t="s">
        <v>95</v>
      </c>
      <c r="H110" s="119" t="s">
        <v>0</v>
      </c>
      <c r="J110" s="79"/>
      <c r="L110" s="46"/>
      <c r="M110" s="50"/>
      <c r="T110" s="51"/>
      <c r="AT110" s="48" t="s">
        <v>42</v>
      </c>
      <c r="AU110" s="48" t="s">
        <v>20</v>
      </c>
      <c r="AV110" s="4" t="s">
        <v>19</v>
      </c>
      <c r="AW110" s="4" t="s">
        <v>10</v>
      </c>
      <c r="AX110" s="4" t="s">
        <v>18</v>
      </c>
      <c r="AY110" s="48" t="s">
        <v>34</v>
      </c>
    </row>
    <row r="111" spans="2:65" s="5" customFormat="1" ht="12" hidden="1" outlineLevel="1" x14ac:dyDescent="0.2">
      <c r="B111" s="52"/>
      <c r="C111" s="32">
        <f t="shared" si="2"/>
        <v>47</v>
      </c>
      <c r="D111" s="47" t="s">
        <v>42</v>
      </c>
      <c r="E111" s="53" t="s">
        <v>0</v>
      </c>
      <c r="F111" s="54" t="s">
        <v>96</v>
      </c>
      <c r="H111" s="120">
        <v>2.3460000000000001</v>
      </c>
      <c r="J111" s="80"/>
      <c r="L111" s="52"/>
      <c r="M111" s="55"/>
      <c r="T111" s="56"/>
      <c r="AT111" s="53" t="s">
        <v>42</v>
      </c>
      <c r="AU111" s="53" t="s">
        <v>20</v>
      </c>
      <c r="AV111" s="5" t="s">
        <v>20</v>
      </c>
      <c r="AW111" s="5" t="s">
        <v>10</v>
      </c>
      <c r="AX111" s="5" t="s">
        <v>18</v>
      </c>
      <c r="AY111" s="53" t="s">
        <v>34</v>
      </c>
    </row>
    <row r="112" spans="2:65" s="4" customFormat="1" ht="12" hidden="1" outlineLevel="1" x14ac:dyDescent="0.2">
      <c r="B112" s="46"/>
      <c r="C112" s="32">
        <f t="shared" si="2"/>
        <v>48</v>
      </c>
      <c r="D112" s="47" t="s">
        <v>42</v>
      </c>
      <c r="E112" s="48" t="s">
        <v>0</v>
      </c>
      <c r="F112" s="49" t="s">
        <v>97</v>
      </c>
      <c r="H112" s="119" t="s">
        <v>0</v>
      </c>
      <c r="J112" s="79"/>
      <c r="L112" s="46"/>
      <c r="M112" s="50"/>
      <c r="T112" s="51"/>
      <c r="AT112" s="48" t="s">
        <v>42</v>
      </c>
      <c r="AU112" s="48" t="s">
        <v>20</v>
      </c>
      <c r="AV112" s="4" t="s">
        <v>19</v>
      </c>
      <c r="AW112" s="4" t="s">
        <v>10</v>
      </c>
      <c r="AX112" s="4" t="s">
        <v>18</v>
      </c>
      <c r="AY112" s="48" t="s">
        <v>34</v>
      </c>
    </row>
    <row r="113" spans="2:65" s="5" customFormat="1" ht="12" hidden="1" outlineLevel="1" x14ac:dyDescent="0.2">
      <c r="B113" s="52"/>
      <c r="C113" s="32">
        <f t="shared" si="2"/>
        <v>49</v>
      </c>
      <c r="D113" s="47" t="s">
        <v>42</v>
      </c>
      <c r="E113" s="53" t="s">
        <v>0</v>
      </c>
      <c r="F113" s="54" t="s">
        <v>98</v>
      </c>
      <c r="H113" s="120">
        <v>4.76</v>
      </c>
      <c r="J113" s="80"/>
      <c r="L113" s="52"/>
      <c r="M113" s="55"/>
      <c r="T113" s="56"/>
      <c r="AT113" s="53" t="s">
        <v>42</v>
      </c>
      <c r="AU113" s="53" t="s">
        <v>20</v>
      </c>
      <c r="AV113" s="5" t="s">
        <v>20</v>
      </c>
      <c r="AW113" s="5" t="s">
        <v>10</v>
      </c>
      <c r="AX113" s="5" t="s">
        <v>18</v>
      </c>
      <c r="AY113" s="53" t="s">
        <v>34</v>
      </c>
    </row>
    <row r="114" spans="2:65" s="6" customFormat="1" ht="12" hidden="1" outlineLevel="1" x14ac:dyDescent="0.2">
      <c r="B114" s="57"/>
      <c r="C114" s="32">
        <f t="shared" si="2"/>
        <v>50</v>
      </c>
      <c r="D114" s="47" t="s">
        <v>42</v>
      </c>
      <c r="E114" s="58" t="s">
        <v>0</v>
      </c>
      <c r="F114" s="59" t="s">
        <v>53</v>
      </c>
      <c r="H114" s="121">
        <v>13.946999999999999</v>
      </c>
      <c r="J114" s="81"/>
      <c r="L114" s="57"/>
      <c r="M114" s="60"/>
      <c r="T114" s="61"/>
      <c r="AT114" s="58" t="s">
        <v>42</v>
      </c>
      <c r="AU114" s="58" t="s">
        <v>20</v>
      </c>
      <c r="AV114" s="6" t="s">
        <v>39</v>
      </c>
      <c r="AW114" s="6" t="s">
        <v>10</v>
      </c>
      <c r="AX114" s="6" t="s">
        <v>19</v>
      </c>
      <c r="AY114" s="58" t="s">
        <v>34</v>
      </c>
    </row>
    <row r="115" spans="2:65" s="1" customFormat="1" ht="12" hidden="1" outlineLevel="1" x14ac:dyDescent="0.2">
      <c r="B115" s="12"/>
      <c r="C115" s="32">
        <f t="shared" si="2"/>
        <v>51</v>
      </c>
      <c r="D115" s="43" t="s">
        <v>40</v>
      </c>
      <c r="F115" s="44" t="s">
        <v>99</v>
      </c>
      <c r="H115" s="42"/>
      <c r="J115" s="78"/>
      <c r="L115" s="12"/>
      <c r="M115" s="45"/>
      <c r="T115" s="15"/>
      <c r="AT115" s="8" t="s">
        <v>40</v>
      </c>
      <c r="AU115" s="8" t="s">
        <v>20</v>
      </c>
    </row>
    <row r="116" spans="2:65" s="4" customFormat="1" ht="12" hidden="1" outlineLevel="1" x14ac:dyDescent="0.2">
      <c r="B116" s="46"/>
      <c r="C116" s="32">
        <f t="shared" si="2"/>
        <v>52</v>
      </c>
      <c r="D116" s="47" t="s">
        <v>42</v>
      </c>
      <c r="E116" s="48" t="s">
        <v>0</v>
      </c>
      <c r="F116" s="49" t="s">
        <v>43</v>
      </c>
      <c r="H116" s="119" t="s">
        <v>0</v>
      </c>
      <c r="J116" s="79"/>
      <c r="L116" s="46"/>
      <c r="M116" s="50"/>
      <c r="T116" s="51"/>
      <c r="AT116" s="48" t="s">
        <v>42</v>
      </c>
      <c r="AU116" s="48" t="s">
        <v>20</v>
      </c>
      <c r="AV116" s="4" t="s">
        <v>19</v>
      </c>
      <c r="AW116" s="4" t="s">
        <v>10</v>
      </c>
      <c r="AX116" s="4" t="s">
        <v>18</v>
      </c>
      <c r="AY116" s="48" t="s">
        <v>34</v>
      </c>
    </row>
    <row r="117" spans="2:65" s="4" customFormat="1" ht="12" hidden="1" outlineLevel="1" x14ac:dyDescent="0.2">
      <c r="B117" s="46"/>
      <c r="C117" s="32">
        <f t="shared" si="2"/>
        <v>53</v>
      </c>
      <c r="D117" s="47" t="s">
        <v>42</v>
      </c>
      <c r="E117" s="48" t="s">
        <v>0</v>
      </c>
      <c r="F117" s="49" t="s">
        <v>44</v>
      </c>
      <c r="H117" s="119" t="s">
        <v>0</v>
      </c>
      <c r="J117" s="79"/>
      <c r="L117" s="46"/>
      <c r="M117" s="50"/>
      <c r="T117" s="51"/>
      <c r="AT117" s="48" t="s">
        <v>42</v>
      </c>
      <c r="AU117" s="48" t="s">
        <v>20</v>
      </c>
      <c r="AV117" s="4" t="s">
        <v>19</v>
      </c>
      <c r="AW117" s="4" t="s">
        <v>10</v>
      </c>
      <c r="AX117" s="4" t="s">
        <v>18</v>
      </c>
      <c r="AY117" s="48" t="s">
        <v>34</v>
      </c>
    </row>
    <row r="118" spans="2:65" s="4" customFormat="1" ht="12" hidden="1" outlineLevel="1" x14ac:dyDescent="0.2">
      <c r="B118" s="46"/>
      <c r="C118" s="32">
        <f t="shared" si="2"/>
        <v>54</v>
      </c>
      <c r="D118" s="47" t="s">
        <v>42</v>
      </c>
      <c r="E118" s="48" t="s">
        <v>0</v>
      </c>
      <c r="F118" s="49" t="s">
        <v>49</v>
      </c>
      <c r="H118" s="119" t="s">
        <v>0</v>
      </c>
      <c r="J118" s="79"/>
      <c r="L118" s="46"/>
      <c r="M118" s="50"/>
      <c r="T118" s="51"/>
      <c r="AT118" s="48" t="s">
        <v>42</v>
      </c>
      <c r="AU118" s="48" t="s">
        <v>20</v>
      </c>
      <c r="AV118" s="4" t="s">
        <v>19</v>
      </c>
      <c r="AW118" s="4" t="s">
        <v>10</v>
      </c>
      <c r="AX118" s="4" t="s">
        <v>18</v>
      </c>
      <c r="AY118" s="48" t="s">
        <v>34</v>
      </c>
    </row>
    <row r="119" spans="2:65" s="5" customFormat="1" ht="12" hidden="1" outlineLevel="1" x14ac:dyDescent="0.2">
      <c r="B119" s="52"/>
      <c r="C119" s="32">
        <f t="shared" si="2"/>
        <v>55</v>
      </c>
      <c r="D119" s="47" t="s">
        <v>42</v>
      </c>
      <c r="E119" s="53" t="s">
        <v>0</v>
      </c>
      <c r="F119" s="54" t="s">
        <v>19</v>
      </c>
      <c r="H119" s="120">
        <v>1</v>
      </c>
      <c r="J119" s="80"/>
      <c r="L119" s="52"/>
      <c r="M119" s="55"/>
      <c r="T119" s="56"/>
      <c r="AT119" s="53" t="s">
        <v>42</v>
      </c>
      <c r="AU119" s="53" t="s">
        <v>20</v>
      </c>
      <c r="AV119" s="5" t="s">
        <v>20</v>
      </c>
      <c r="AW119" s="5" t="s">
        <v>10</v>
      </c>
      <c r="AX119" s="5" t="s">
        <v>19</v>
      </c>
      <c r="AY119" s="53" t="s">
        <v>34</v>
      </c>
    </row>
    <row r="120" spans="2:65" s="4" customFormat="1" ht="12" hidden="1" outlineLevel="1" x14ac:dyDescent="0.2">
      <c r="B120" s="46"/>
      <c r="C120" s="32">
        <f t="shared" si="2"/>
        <v>56</v>
      </c>
      <c r="D120" s="47" t="s">
        <v>42</v>
      </c>
      <c r="E120" s="48" t="s">
        <v>0</v>
      </c>
      <c r="F120" s="49" t="s">
        <v>43</v>
      </c>
      <c r="H120" s="119" t="s">
        <v>0</v>
      </c>
      <c r="J120" s="79"/>
      <c r="L120" s="46"/>
      <c r="M120" s="50"/>
      <c r="T120" s="51"/>
      <c r="AT120" s="48" t="s">
        <v>42</v>
      </c>
      <c r="AU120" s="48" t="s">
        <v>20</v>
      </c>
      <c r="AV120" s="4" t="s">
        <v>19</v>
      </c>
      <c r="AW120" s="4" t="s">
        <v>10</v>
      </c>
      <c r="AX120" s="4" t="s">
        <v>18</v>
      </c>
      <c r="AY120" s="48" t="s">
        <v>34</v>
      </c>
    </row>
    <row r="121" spans="2:65" s="4" customFormat="1" ht="12" hidden="1" outlineLevel="1" x14ac:dyDescent="0.2">
      <c r="B121" s="46"/>
      <c r="C121" s="32">
        <f t="shared" si="2"/>
        <v>57</v>
      </c>
      <c r="D121" s="47" t="s">
        <v>42</v>
      </c>
      <c r="E121" s="48" t="s">
        <v>0</v>
      </c>
      <c r="F121" s="49" t="s">
        <v>44</v>
      </c>
      <c r="H121" s="119" t="s">
        <v>0</v>
      </c>
      <c r="J121" s="79"/>
      <c r="L121" s="46"/>
      <c r="M121" s="50"/>
      <c r="T121" s="51"/>
      <c r="AT121" s="48" t="s">
        <v>42</v>
      </c>
      <c r="AU121" s="48" t="s">
        <v>20</v>
      </c>
      <c r="AV121" s="4" t="s">
        <v>19</v>
      </c>
      <c r="AW121" s="4" t="s">
        <v>10</v>
      </c>
      <c r="AX121" s="4" t="s">
        <v>18</v>
      </c>
      <c r="AY121" s="48" t="s">
        <v>34</v>
      </c>
    </row>
    <row r="122" spans="2:65" s="4" customFormat="1" ht="12" hidden="1" outlineLevel="1" x14ac:dyDescent="0.2">
      <c r="B122" s="46"/>
      <c r="C122" s="32">
        <f t="shared" si="2"/>
        <v>58</v>
      </c>
      <c r="D122" s="47" t="s">
        <v>42</v>
      </c>
      <c r="E122" s="48" t="s">
        <v>0</v>
      </c>
      <c r="F122" s="49" t="s">
        <v>51</v>
      </c>
      <c r="H122" s="119" t="s">
        <v>0</v>
      </c>
      <c r="J122" s="79"/>
      <c r="L122" s="46"/>
      <c r="M122" s="50"/>
      <c r="T122" s="51"/>
      <c r="AT122" s="48" t="s">
        <v>42</v>
      </c>
      <c r="AU122" s="48" t="s">
        <v>20</v>
      </c>
      <c r="AV122" s="4" t="s">
        <v>19</v>
      </c>
      <c r="AW122" s="4" t="s">
        <v>10</v>
      </c>
      <c r="AX122" s="4" t="s">
        <v>18</v>
      </c>
      <c r="AY122" s="48" t="s">
        <v>34</v>
      </c>
    </row>
    <row r="123" spans="2:65" s="5" customFormat="1" ht="12" hidden="1" outlineLevel="1" x14ac:dyDescent="0.2">
      <c r="B123" s="52"/>
      <c r="C123" s="32">
        <f t="shared" si="2"/>
        <v>59</v>
      </c>
      <c r="D123" s="47" t="s">
        <v>42</v>
      </c>
      <c r="E123" s="53" t="s">
        <v>0</v>
      </c>
      <c r="F123" s="54" t="s">
        <v>19</v>
      </c>
      <c r="H123" s="120">
        <v>1</v>
      </c>
      <c r="J123" s="80"/>
      <c r="L123" s="52"/>
      <c r="M123" s="55"/>
      <c r="T123" s="56"/>
      <c r="AT123" s="53" t="s">
        <v>42</v>
      </c>
      <c r="AU123" s="53" t="s">
        <v>20</v>
      </c>
      <c r="AV123" s="5" t="s">
        <v>20</v>
      </c>
      <c r="AW123" s="5" t="s">
        <v>10</v>
      </c>
      <c r="AX123" s="5" t="s">
        <v>19</v>
      </c>
      <c r="AY123" s="53" t="s">
        <v>34</v>
      </c>
    </row>
    <row r="124" spans="2:65" s="3" customFormat="1" ht="22.9" customHeight="1" collapsed="1" x14ac:dyDescent="0.2">
      <c r="B124" s="23"/>
      <c r="C124" s="32"/>
      <c r="D124" s="24" t="s">
        <v>17</v>
      </c>
      <c r="E124" s="30" t="s">
        <v>67</v>
      </c>
      <c r="F124" s="30" t="s">
        <v>100</v>
      </c>
      <c r="H124" s="118"/>
      <c r="J124" s="82"/>
      <c r="L124" s="23"/>
      <c r="M124" s="25"/>
      <c r="P124" s="26">
        <f>SUM(P125:P476)</f>
        <v>537.67581799999994</v>
      </c>
      <c r="R124" s="26">
        <f>SUM(R125:R476)</f>
        <v>35.641835990000004</v>
      </c>
      <c r="T124" s="27">
        <f>SUM(T125:T476)</f>
        <v>1.2</v>
      </c>
      <c r="AR124" s="24" t="s">
        <v>19</v>
      </c>
      <c r="AT124" s="28" t="s">
        <v>17</v>
      </c>
      <c r="AU124" s="28" t="s">
        <v>19</v>
      </c>
      <c r="AY124" s="24" t="s">
        <v>34</v>
      </c>
      <c r="BK124" s="29">
        <f>SUM(BK125:BK476)</f>
        <v>0</v>
      </c>
    </row>
    <row r="125" spans="2:65" s="1" customFormat="1" ht="21.75" customHeight="1" x14ac:dyDescent="0.2">
      <c r="B125" s="31"/>
      <c r="C125" s="32">
        <v>41</v>
      </c>
      <c r="D125" s="32" t="s">
        <v>36</v>
      </c>
      <c r="E125" s="33" t="s">
        <v>101</v>
      </c>
      <c r="F125" s="34" t="s">
        <v>102</v>
      </c>
      <c r="G125" s="35" t="s">
        <v>91</v>
      </c>
      <c r="H125" s="36">
        <v>3.2559999999999998</v>
      </c>
      <c r="I125" s="36"/>
      <c r="J125" s="69">
        <f>I125*H125</f>
        <v>0</v>
      </c>
      <c r="K125" s="34" t="s">
        <v>38</v>
      </c>
      <c r="L125" s="12"/>
      <c r="M125" s="37" t="s">
        <v>0</v>
      </c>
      <c r="N125" s="38" t="s">
        <v>13</v>
      </c>
      <c r="O125" s="39">
        <v>0.76</v>
      </c>
      <c r="P125" s="39">
        <f>O125*H125</f>
        <v>2.4745599999999999</v>
      </c>
      <c r="Q125" s="39">
        <v>0.04</v>
      </c>
      <c r="R125" s="39">
        <f>Q125*H125</f>
        <v>0.13023999999999999</v>
      </c>
      <c r="S125" s="39">
        <v>0</v>
      </c>
      <c r="T125" s="40">
        <f>S125*H125</f>
        <v>0</v>
      </c>
      <c r="AR125" s="41" t="s">
        <v>39</v>
      </c>
      <c r="AT125" s="41" t="s">
        <v>36</v>
      </c>
      <c r="AU125" s="41" t="s">
        <v>20</v>
      </c>
      <c r="AY125" s="8" t="s">
        <v>34</v>
      </c>
      <c r="BE125" s="42">
        <f>IF(N125="základní",J125,0)</f>
        <v>0</v>
      </c>
      <c r="BF125" s="42">
        <f>IF(N125="snížená",J125,0)</f>
        <v>0</v>
      </c>
      <c r="BG125" s="42">
        <f>IF(N125="zákl. přenesená",J125,0)</f>
        <v>0</v>
      </c>
      <c r="BH125" s="42">
        <f>IF(N125="sníž. přenesená",J125,0)</f>
        <v>0</v>
      </c>
      <c r="BI125" s="42">
        <f>IF(N125="nulová",J125,0)</f>
        <v>0</v>
      </c>
      <c r="BJ125" s="8" t="s">
        <v>19</v>
      </c>
      <c r="BK125" s="42">
        <f>ROUND(I125*H125,2)</f>
        <v>0</v>
      </c>
      <c r="BL125" s="8" t="s">
        <v>39</v>
      </c>
      <c r="BM125" s="41" t="s">
        <v>103</v>
      </c>
    </row>
    <row r="126" spans="2:65" s="1" customFormat="1" ht="12" hidden="1" outlineLevel="1" x14ac:dyDescent="0.2">
      <c r="B126" s="12"/>
      <c r="C126" s="32">
        <f t="shared" si="2"/>
        <v>42</v>
      </c>
      <c r="D126" s="43" t="s">
        <v>40</v>
      </c>
      <c r="F126" s="44" t="s">
        <v>104</v>
      </c>
      <c r="H126" s="42"/>
      <c r="J126" s="69">
        <f t="shared" ref="J126:J162" si="3">I126*H126</f>
        <v>0</v>
      </c>
      <c r="L126" s="12"/>
      <c r="M126" s="45"/>
      <c r="T126" s="15"/>
      <c r="AT126" s="8" t="s">
        <v>40</v>
      </c>
      <c r="AU126" s="8" t="s">
        <v>20</v>
      </c>
    </row>
    <row r="127" spans="2:65" s="4" customFormat="1" ht="12" hidden="1" outlineLevel="1" x14ac:dyDescent="0.2">
      <c r="B127" s="46"/>
      <c r="C127" s="32">
        <f t="shared" si="2"/>
        <v>43</v>
      </c>
      <c r="D127" s="47" t="s">
        <v>42</v>
      </c>
      <c r="E127" s="48" t="s">
        <v>0</v>
      </c>
      <c r="F127" s="49" t="s">
        <v>43</v>
      </c>
      <c r="H127" s="119" t="s">
        <v>0</v>
      </c>
      <c r="J127" s="69"/>
      <c r="L127" s="46"/>
      <c r="M127" s="50"/>
      <c r="T127" s="51"/>
      <c r="AT127" s="48" t="s">
        <v>42</v>
      </c>
      <c r="AU127" s="48" t="s">
        <v>20</v>
      </c>
      <c r="AV127" s="4" t="s">
        <v>19</v>
      </c>
      <c r="AW127" s="4" t="s">
        <v>10</v>
      </c>
      <c r="AX127" s="4" t="s">
        <v>18</v>
      </c>
      <c r="AY127" s="48" t="s">
        <v>34</v>
      </c>
    </row>
    <row r="128" spans="2:65" s="4" customFormat="1" ht="12" hidden="1" outlineLevel="1" x14ac:dyDescent="0.2">
      <c r="B128" s="46"/>
      <c r="C128" s="32">
        <f t="shared" si="2"/>
        <v>44</v>
      </c>
      <c r="D128" s="47" t="s">
        <v>42</v>
      </c>
      <c r="E128" s="48" t="s">
        <v>0</v>
      </c>
      <c r="F128" s="49" t="s">
        <v>44</v>
      </c>
      <c r="H128" s="119" t="s">
        <v>0</v>
      </c>
      <c r="J128" s="69"/>
      <c r="L128" s="46"/>
      <c r="M128" s="50"/>
      <c r="T128" s="51"/>
      <c r="AT128" s="48" t="s">
        <v>42</v>
      </c>
      <c r="AU128" s="48" t="s">
        <v>20</v>
      </c>
      <c r="AV128" s="4" t="s">
        <v>19</v>
      </c>
      <c r="AW128" s="4" t="s">
        <v>10</v>
      </c>
      <c r="AX128" s="4" t="s">
        <v>18</v>
      </c>
      <c r="AY128" s="48" t="s">
        <v>34</v>
      </c>
    </row>
    <row r="129" spans="2:51" s="5" customFormat="1" ht="12" hidden="1" outlineLevel="1" x14ac:dyDescent="0.2">
      <c r="B129" s="52"/>
      <c r="C129" s="32">
        <f t="shared" si="2"/>
        <v>45</v>
      </c>
      <c r="D129" s="47" t="s">
        <v>42</v>
      </c>
      <c r="E129" s="53" t="s">
        <v>0</v>
      </c>
      <c r="F129" s="54" t="s">
        <v>105</v>
      </c>
      <c r="H129" s="120">
        <v>0.6</v>
      </c>
      <c r="J129" s="69"/>
      <c r="L129" s="52"/>
      <c r="M129" s="55"/>
      <c r="T129" s="56"/>
      <c r="AT129" s="53" t="s">
        <v>42</v>
      </c>
      <c r="AU129" s="53" t="s">
        <v>20</v>
      </c>
      <c r="AV129" s="5" t="s">
        <v>20</v>
      </c>
      <c r="AW129" s="5" t="s">
        <v>10</v>
      </c>
      <c r="AX129" s="5" t="s">
        <v>18</v>
      </c>
      <c r="AY129" s="53" t="s">
        <v>34</v>
      </c>
    </row>
    <row r="130" spans="2:51" s="5" customFormat="1" ht="12" hidden="1" outlineLevel="1" x14ac:dyDescent="0.2">
      <c r="B130" s="52"/>
      <c r="C130" s="32">
        <f t="shared" si="2"/>
        <v>46</v>
      </c>
      <c r="D130" s="47" t="s">
        <v>42</v>
      </c>
      <c r="E130" s="53" t="s">
        <v>0</v>
      </c>
      <c r="F130" s="54" t="s">
        <v>106</v>
      </c>
      <c r="H130" s="120">
        <v>0.54</v>
      </c>
      <c r="J130" s="69"/>
      <c r="L130" s="52"/>
      <c r="M130" s="55"/>
      <c r="T130" s="56"/>
      <c r="AT130" s="53" t="s">
        <v>42</v>
      </c>
      <c r="AU130" s="53" t="s">
        <v>20</v>
      </c>
      <c r="AV130" s="5" t="s">
        <v>20</v>
      </c>
      <c r="AW130" s="5" t="s">
        <v>10</v>
      </c>
      <c r="AX130" s="5" t="s">
        <v>18</v>
      </c>
      <c r="AY130" s="53" t="s">
        <v>34</v>
      </c>
    </row>
    <row r="131" spans="2:51" s="5" customFormat="1" ht="12" hidden="1" outlineLevel="1" x14ac:dyDescent="0.2">
      <c r="B131" s="52"/>
      <c r="C131" s="32">
        <f t="shared" si="2"/>
        <v>47</v>
      </c>
      <c r="D131" s="47" t="s">
        <v>42</v>
      </c>
      <c r="E131" s="53" t="s">
        <v>0</v>
      </c>
      <c r="F131" s="54" t="s">
        <v>107</v>
      </c>
      <c r="H131" s="120">
        <v>0.27</v>
      </c>
      <c r="J131" s="69"/>
      <c r="L131" s="52"/>
      <c r="M131" s="55"/>
      <c r="T131" s="56"/>
      <c r="AT131" s="53" t="s">
        <v>42</v>
      </c>
      <c r="AU131" s="53" t="s">
        <v>20</v>
      </c>
      <c r="AV131" s="5" t="s">
        <v>20</v>
      </c>
      <c r="AW131" s="5" t="s">
        <v>10</v>
      </c>
      <c r="AX131" s="5" t="s">
        <v>18</v>
      </c>
      <c r="AY131" s="53" t="s">
        <v>34</v>
      </c>
    </row>
    <row r="132" spans="2:51" s="5" customFormat="1" ht="12" hidden="1" outlineLevel="1" x14ac:dyDescent="0.2">
      <c r="B132" s="52"/>
      <c r="C132" s="32">
        <f t="shared" si="2"/>
        <v>48</v>
      </c>
      <c r="D132" s="47" t="s">
        <v>42</v>
      </c>
      <c r="E132" s="53" t="s">
        <v>0</v>
      </c>
      <c r="F132" s="54" t="s">
        <v>108</v>
      </c>
      <c r="H132" s="120">
        <v>0.315</v>
      </c>
      <c r="J132" s="69"/>
      <c r="L132" s="52"/>
      <c r="M132" s="55"/>
      <c r="T132" s="56"/>
      <c r="AT132" s="53" t="s">
        <v>42</v>
      </c>
      <c r="AU132" s="53" t="s">
        <v>20</v>
      </c>
      <c r="AV132" s="5" t="s">
        <v>20</v>
      </c>
      <c r="AW132" s="5" t="s">
        <v>10</v>
      </c>
      <c r="AX132" s="5" t="s">
        <v>18</v>
      </c>
      <c r="AY132" s="53" t="s">
        <v>34</v>
      </c>
    </row>
    <row r="133" spans="2:51" s="4" customFormat="1" ht="12" hidden="1" outlineLevel="1" x14ac:dyDescent="0.2">
      <c r="B133" s="46"/>
      <c r="C133" s="32">
        <f t="shared" si="2"/>
        <v>49</v>
      </c>
      <c r="D133" s="47" t="s">
        <v>42</v>
      </c>
      <c r="E133" s="48" t="s">
        <v>0</v>
      </c>
      <c r="F133" s="49" t="s">
        <v>109</v>
      </c>
      <c r="H133" s="119" t="s">
        <v>0</v>
      </c>
      <c r="J133" s="69"/>
      <c r="L133" s="46"/>
      <c r="M133" s="50"/>
      <c r="T133" s="51"/>
      <c r="AT133" s="48" t="s">
        <v>42</v>
      </c>
      <c r="AU133" s="48" t="s">
        <v>20</v>
      </c>
      <c r="AV133" s="4" t="s">
        <v>19</v>
      </c>
      <c r="AW133" s="4" t="s">
        <v>10</v>
      </c>
      <c r="AX133" s="4" t="s">
        <v>18</v>
      </c>
      <c r="AY133" s="48" t="s">
        <v>34</v>
      </c>
    </row>
    <row r="134" spans="2:51" s="5" customFormat="1" ht="12" hidden="1" outlineLevel="1" x14ac:dyDescent="0.2">
      <c r="B134" s="52"/>
      <c r="C134" s="32">
        <f t="shared" si="2"/>
        <v>50</v>
      </c>
      <c r="D134" s="47" t="s">
        <v>42</v>
      </c>
      <c r="E134" s="53" t="s">
        <v>0</v>
      </c>
      <c r="F134" s="54" t="s">
        <v>110</v>
      </c>
      <c r="H134" s="120">
        <v>0.09</v>
      </c>
      <c r="J134" s="69"/>
      <c r="L134" s="52"/>
      <c r="M134" s="55"/>
      <c r="T134" s="56"/>
      <c r="AT134" s="53" t="s">
        <v>42</v>
      </c>
      <c r="AU134" s="53" t="s">
        <v>20</v>
      </c>
      <c r="AV134" s="5" t="s">
        <v>20</v>
      </c>
      <c r="AW134" s="5" t="s">
        <v>10</v>
      </c>
      <c r="AX134" s="5" t="s">
        <v>18</v>
      </c>
      <c r="AY134" s="53" t="s">
        <v>34</v>
      </c>
    </row>
    <row r="135" spans="2:51" s="5" customFormat="1" ht="12" hidden="1" outlineLevel="1" x14ac:dyDescent="0.2">
      <c r="B135" s="52"/>
      <c r="C135" s="32">
        <f t="shared" ref="C135:C151" si="4">C134+1</f>
        <v>51</v>
      </c>
      <c r="D135" s="47" t="s">
        <v>42</v>
      </c>
      <c r="E135" s="53" t="s">
        <v>0</v>
      </c>
      <c r="F135" s="54" t="s">
        <v>111</v>
      </c>
      <c r="H135" s="120">
        <v>0.18</v>
      </c>
      <c r="J135" s="69"/>
      <c r="L135" s="52"/>
      <c r="M135" s="55"/>
      <c r="T135" s="56"/>
      <c r="AT135" s="53" t="s">
        <v>42</v>
      </c>
      <c r="AU135" s="53" t="s">
        <v>20</v>
      </c>
      <c r="AV135" s="5" t="s">
        <v>20</v>
      </c>
      <c r="AW135" s="5" t="s">
        <v>10</v>
      </c>
      <c r="AX135" s="5" t="s">
        <v>18</v>
      </c>
      <c r="AY135" s="53" t="s">
        <v>34</v>
      </c>
    </row>
    <row r="136" spans="2:51" s="5" customFormat="1" ht="12" hidden="1" outlineLevel="1" x14ac:dyDescent="0.2">
      <c r="B136" s="52"/>
      <c r="C136" s="32">
        <f t="shared" si="4"/>
        <v>52</v>
      </c>
      <c r="D136" s="47" t="s">
        <v>42</v>
      </c>
      <c r="E136" s="53" t="s">
        <v>0</v>
      </c>
      <c r="F136" s="54" t="s">
        <v>112</v>
      </c>
      <c r="H136" s="120">
        <v>0.09</v>
      </c>
      <c r="J136" s="69"/>
      <c r="L136" s="52"/>
      <c r="M136" s="55"/>
      <c r="T136" s="56"/>
      <c r="AT136" s="53" t="s">
        <v>42</v>
      </c>
      <c r="AU136" s="53" t="s">
        <v>20</v>
      </c>
      <c r="AV136" s="5" t="s">
        <v>20</v>
      </c>
      <c r="AW136" s="5" t="s">
        <v>10</v>
      </c>
      <c r="AX136" s="5" t="s">
        <v>18</v>
      </c>
      <c r="AY136" s="53" t="s">
        <v>34</v>
      </c>
    </row>
    <row r="137" spans="2:51" s="4" customFormat="1" ht="12" hidden="1" outlineLevel="1" x14ac:dyDescent="0.2">
      <c r="B137" s="46"/>
      <c r="C137" s="32">
        <f t="shared" si="4"/>
        <v>53</v>
      </c>
      <c r="D137" s="47" t="s">
        <v>42</v>
      </c>
      <c r="E137" s="48" t="s">
        <v>0</v>
      </c>
      <c r="F137" s="49" t="s">
        <v>113</v>
      </c>
      <c r="H137" s="119" t="s">
        <v>0</v>
      </c>
      <c r="J137" s="69"/>
      <c r="L137" s="46"/>
      <c r="M137" s="50"/>
      <c r="T137" s="51"/>
      <c r="AT137" s="48" t="s">
        <v>42</v>
      </c>
      <c r="AU137" s="48" t="s">
        <v>20</v>
      </c>
      <c r="AV137" s="4" t="s">
        <v>19</v>
      </c>
      <c r="AW137" s="4" t="s">
        <v>10</v>
      </c>
      <c r="AX137" s="4" t="s">
        <v>18</v>
      </c>
      <c r="AY137" s="48" t="s">
        <v>34</v>
      </c>
    </row>
    <row r="138" spans="2:51" s="5" customFormat="1" ht="12" hidden="1" outlineLevel="1" x14ac:dyDescent="0.2">
      <c r="B138" s="52"/>
      <c r="C138" s="32">
        <f t="shared" si="4"/>
        <v>54</v>
      </c>
      <c r="D138" s="47" t="s">
        <v>42</v>
      </c>
      <c r="E138" s="53" t="s">
        <v>0</v>
      </c>
      <c r="F138" s="54" t="s">
        <v>110</v>
      </c>
      <c r="H138" s="120">
        <v>0.09</v>
      </c>
      <c r="J138" s="69"/>
      <c r="L138" s="52"/>
      <c r="M138" s="55"/>
      <c r="T138" s="56"/>
      <c r="AT138" s="53" t="s">
        <v>42</v>
      </c>
      <c r="AU138" s="53" t="s">
        <v>20</v>
      </c>
      <c r="AV138" s="5" t="s">
        <v>20</v>
      </c>
      <c r="AW138" s="5" t="s">
        <v>10</v>
      </c>
      <c r="AX138" s="5" t="s">
        <v>18</v>
      </c>
      <c r="AY138" s="53" t="s">
        <v>34</v>
      </c>
    </row>
    <row r="139" spans="2:51" s="5" customFormat="1" ht="12" hidden="1" outlineLevel="1" x14ac:dyDescent="0.2">
      <c r="B139" s="52"/>
      <c r="C139" s="32">
        <f t="shared" si="4"/>
        <v>55</v>
      </c>
      <c r="D139" s="47" t="s">
        <v>42</v>
      </c>
      <c r="E139" s="53" t="s">
        <v>0</v>
      </c>
      <c r="F139" s="54" t="s">
        <v>111</v>
      </c>
      <c r="H139" s="120">
        <v>0.18</v>
      </c>
      <c r="J139" s="69"/>
      <c r="L139" s="52"/>
      <c r="M139" s="55"/>
      <c r="T139" s="56"/>
      <c r="AT139" s="53" t="s">
        <v>42</v>
      </c>
      <c r="AU139" s="53" t="s">
        <v>20</v>
      </c>
      <c r="AV139" s="5" t="s">
        <v>20</v>
      </c>
      <c r="AW139" s="5" t="s">
        <v>10</v>
      </c>
      <c r="AX139" s="5" t="s">
        <v>18</v>
      </c>
      <c r="AY139" s="53" t="s">
        <v>34</v>
      </c>
    </row>
    <row r="140" spans="2:51" s="5" customFormat="1" ht="12" hidden="1" outlineLevel="1" x14ac:dyDescent="0.2">
      <c r="B140" s="52"/>
      <c r="C140" s="32">
        <f t="shared" si="4"/>
        <v>56</v>
      </c>
      <c r="D140" s="47" t="s">
        <v>42</v>
      </c>
      <c r="E140" s="53" t="s">
        <v>0</v>
      </c>
      <c r="F140" s="54" t="s">
        <v>112</v>
      </c>
      <c r="H140" s="120">
        <v>0.09</v>
      </c>
      <c r="J140" s="69"/>
      <c r="L140" s="52"/>
      <c r="M140" s="55"/>
      <c r="T140" s="56"/>
      <c r="AT140" s="53" t="s">
        <v>42</v>
      </c>
      <c r="AU140" s="53" t="s">
        <v>20</v>
      </c>
      <c r="AV140" s="5" t="s">
        <v>20</v>
      </c>
      <c r="AW140" s="5" t="s">
        <v>10</v>
      </c>
      <c r="AX140" s="5" t="s">
        <v>18</v>
      </c>
      <c r="AY140" s="53" t="s">
        <v>34</v>
      </c>
    </row>
    <row r="141" spans="2:51" s="4" customFormat="1" ht="12" hidden="1" outlineLevel="1" x14ac:dyDescent="0.2">
      <c r="B141" s="46"/>
      <c r="C141" s="32">
        <f t="shared" si="4"/>
        <v>57</v>
      </c>
      <c r="D141" s="47" t="s">
        <v>42</v>
      </c>
      <c r="E141" s="48" t="s">
        <v>0</v>
      </c>
      <c r="F141" s="49" t="s">
        <v>114</v>
      </c>
      <c r="H141" s="119" t="s">
        <v>0</v>
      </c>
      <c r="J141" s="69"/>
      <c r="L141" s="46"/>
      <c r="M141" s="50"/>
      <c r="T141" s="51"/>
      <c r="AT141" s="48" t="s">
        <v>42</v>
      </c>
      <c r="AU141" s="48" t="s">
        <v>20</v>
      </c>
      <c r="AV141" s="4" t="s">
        <v>19</v>
      </c>
      <c r="AW141" s="4" t="s">
        <v>10</v>
      </c>
      <c r="AX141" s="4" t="s">
        <v>18</v>
      </c>
      <c r="AY141" s="48" t="s">
        <v>34</v>
      </c>
    </row>
    <row r="142" spans="2:51" s="5" customFormat="1" ht="12" hidden="1" outlineLevel="1" x14ac:dyDescent="0.2">
      <c r="B142" s="52"/>
      <c r="C142" s="32">
        <f t="shared" si="4"/>
        <v>58</v>
      </c>
      <c r="D142" s="47" t="s">
        <v>42</v>
      </c>
      <c r="E142" s="53" t="s">
        <v>0</v>
      </c>
      <c r="F142" s="54" t="s">
        <v>110</v>
      </c>
      <c r="H142" s="120">
        <v>0.09</v>
      </c>
      <c r="J142" s="69"/>
      <c r="L142" s="52"/>
      <c r="M142" s="55"/>
      <c r="T142" s="56"/>
      <c r="AT142" s="53" t="s">
        <v>42</v>
      </c>
      <c r="AU142" s="53" t="s">
        <v>20</v>
      </c>
      <c r="AV142" s="5" t="s">
        <v>20</v>
      </c>
      <c r="AW142" s="5" t="s">
        <v>10</v>
      </c>
      <c r="AX142" s="5" t="s">
        <v>18</v>
      </c>
      <c r="AY142" s="53" t="s">
        <v>34</v>
      </c>
    </row>
    <row r="143" spans="2:51" s="5" customFormat="1" ht="12" hidden="1" outlineLevel="1" x14ac:dyDescent="0.2">
      <c r="B143" s="52"/>
      <c r="C143" s="32">
        <f t="shared" si="4"/>
        <v>59</v>
      </c>
      <c r="D143" s="47" t="s">
        <v>42</v>
      </c>
      <c r="E143" s="53" t="s">
        <v>0</v>
      </c>
      <c r="F143" s="54" t="s">
        <v>111</v>
      </c>
      <c r="H143" s="120">
        <v>0.18</v>
      </c>
      <c r="J143" s="69"/>
      <c r="L143" s="52"/>
      <c r="M143" s="55"/>
      <c r="T143" s="56"/>
      <c r="AT143" s="53" t="s">
        <v>42</v>
      </c>
      <c r="AU143" s="53" t="s">
        <v>20</v>
      </c>
      <c r="AV143" s="5" t="s">
        <v>20</v>
      </c>
      <c r="AW143" s="5" t="s">
        <v>10</v>
      </c>
      <c r="AX143" s="5" t="s">
        <v>18</v>
      </c>
      <c r="AY143" s="53" t="s">
        <v>34</v>
      </c>
    </row>
    <row r="144" spans="2:51" s="5" customFormat="1" ht="12" hidden="1" outlineLevel="1" x14ac:dyDescent="0.2">
      <c r="B144" s="52"/>
      <c r="C144" s="32">
        <f t="shared" si="4"/>
        <v>60</v>
      </c>
      <c r="D144" s="47" t="s">
        <v>42</v>
      </c>
      <c r="E144" s="53" t="s">
        <v>0</v>
      </c>
      <c r="F144" s="54" t="s">
        <v>112</v>
      </c>
      <c r="H144" s="120">
        <v>0.09</v>
      </c>
      <c r="J144" s="69"/>
      <c r="L144" s="52"/>
      <c r="M144" s="55"/>
      <c r="T144" s="56"/>
      <c r="AT144" s="53" t="s">
        <v>42</v>
      </c>
      <c r="AU144" s="53" t="s">
        <v>20</v>
      </c>
      <c r="AV144" s="5" t="s">
        <v>20</v>
      </c>
      <c r="AW144" s="5" t="s">
        <v>10</v>
      </c>
      <c r="AX144" s="5" t="s">
        <v>18</v>
      </c>
      <c r="AY144" s="53" t="s">
        <v>34</v>
      </c>
    </row>
    <row r="145" spans="2:65" s="4" customFormat="1" ht="12" hidden="1" outlineLevel="1" x14ac:dyDescent="0.2">
      <c r="B145" s="46"/>
      <c r="C145" s="32">
        <f t="shared" si="4"/>
        <v>61</v>
      </c>
      <c r="D145" s="47" t="s">
        <v>42</v>
      </c>
      <c r="E145" s="48" t="s">
        <v>0</v>
      </c>
      <c r="F145" s="49" t="s">
        <v>75</v>
      </c>
      <c r="H145" s="119" t="s">
        <v>0</v>
      </c>
      <c r="J145" s="69"/>
      <c r="L145" s="46"/>
      <c r="M145" s="50"/>
      <c r="T145" s="51"/>
      <c r="AT145" s="48" t="s">
        <v>42</v>
      </c>
      <c r="AU145" s="48" t="s">
        <v>20</v>
      </c>
      <c r="AV145" s="4" t="s">
        <v>19</v>
      </c>
      <c r="AW145" s="4" t="s">
        <v>10</v>
      </c>
      <c r="AX145" s="4" t="s">
        <v>18</v>
      </c>
      <c r="AY145" s="48" t="s">
        <v>34</v>
      </c>
    </row>
    <row r="146" spans="2:65" s="5" customFormat="1" ht="12" hidden="1" outlineLevel="1" x14ac:dyDescent="0.2">
      <c r="B146" s="52"/>
      <c r="C146" s="32">
        <f t="shared" si="4"/>
        <v>62</v>
      </c>
      <c r="D146" s="47" t="s">
        <v>42</v>
      </c>
      <c r="E146" s="53" t="s">
        <v>0</v>
      </c>
      <c r="F146" s="54" t="s">
        <v>115</v>
      </c>
      <c r="H146" s="120">
        <v>0.255</v>
      </c>
      <c r="J146" s="69"/>
      <c r="L146" s="52"/>
      <c r="M146" s="55"/>
      <c r="T146" s="56"/>
      <c r="AT146" s="53" t="s">
        <v>42</v>
      </c>
      <c r="AU146" s="53" t="s">
        <v>20</v>
      </c>
      <c r="AV146" s="5" t="s">
        <v>20</v>
      </c>
      <c r="AW146" s="5" t="s">
        <v>10</v>
      </c>
      <c r="AX146" s="5" t="s">
        <v>18</v>
      </c>
      <c r="AY146" s="53" t="s">
        <v>34</v>
      </c>
    </row>
    <row r="147" spans="2:65" s="5" customFormat="1" ht="12" hidden="1" outlineLevel="1" x14ac:dyDescent="0.2">
      <c r="B147" s="52"/>
      <c r="C147" s="32">
        <f t="shared" si="4"/>
        <v>63</v>
      </c>
      <c r="D147" s="47" t="s">
        <v>42</v>
      </c>
      <c r="E147" s="53" t="s">
        <v>0</v>
      </c>
      <c r="F147" s="54" t="s">
        <v>116</v>
      </c>
      <c r="H147" s="120">
        <v>0.128</v>
      </c>
      <c r="J147" s="69"/>
      <c r="L147" s="52"/>
      <c r="M147" s="55"/>
      <c r="T147" s="56"/>
      <c r="AT147" s="53" t="s">
        <v>42</v>
      </c>
      <c r="AU147" s="53" t="s">
        <v>20</v>
      </c>
      <c r="AV147" s="5" t="s">
        <v>20</v>
      </c>
      <c r="AW147" s="5" t="s">
        <v>10</v>
      </c>
      <c r="AX147" s="5" t="s">
        <v>18</v>
      </c>
      <c r="AY147" s="53" t="s">
        <v>34</v>
      </c>
    </row>
    <row r="148" spans="2:65" s="4" customFormat="1" ht="12" hidden="1" outlineLevel="1" x14ac:dyDescent="0.2">
      <c r="B148" s="46"/>
      <c r="C148" s="32">
        <f t="shared" si="4"/>
        <v>64</v>
      </c>
      <c r="D148" s="47" t="s">
        <v>42</v>
      </c>
      <c r="E148" s="48" t="s">
        <v>0</v>
      </c>
      <c r="F148" s="49" t="s">
        <v>117</v>
      </c>
      <c r="H148" s="119" t="s">
        <v>0</v>
      </c>
      <c r="J148" s="69"/>
      <c r="L148" s="46"/>
      <c r="M148" s="50"/>
      <c r="T148" s="51"/>
      <c r="AT148" s="48" t="s">
        <v>42</v>
      </c>
      <c r="AU148" s="48" t="s">
        <v>20</v>
      </c>
      <c r="AV148" s="4" t="s">
        <v>19</v>
      </c>
      <c r="AW148" s="4" t="s">
        <v>10</v>
      </c>
      <c r="AX148" s="4" t="s">
        <v>18</v>
      </c>
      <c r="AY148" s="48" t="s">
        <v>34</v>
      </c>
    </row>
    <row r="149" spans="2:65" s="4" customFormat="1" ht="12" hidden="1" outlineLevel="1" x14ac:dyDescent="0.2">
      <c r="B149" s="46"/>
      <c r="C149" s="32">
        <f t="shared" si="4"/>
        <v>65</v>
      </c>
      <c r="D149" s="47" t="s">
        <v>42</v>
      </c>
      <c r="E149" s="48" t="s">
        <v>0</v>
      </c>
      <c r="F149" s="49" t="s">
        <v>118</v>
      </c>
      <c r="H149" s="119" t="s">
        <v>0</v>
      </c>
      <c r="J149" s="69"/>
      <c r="L149" s="46"/>
      <c r="M149" s="50"/>
      <c r="T149" s="51"/>
      <c r="AT149" s="48" t="s">
        <v>42</v>
      </c>
      <c r="AU149" s="48" t="s">
        <v>20</v>
      </c>
      <c r="AV149" s="4" t="s">
        <v>19</v>
      </c>
      <c r="AW149" s="4" t="s">
        <v>10</v>
      </c>
      <c r="AX149" s="4" t="s">
        <v>18</v>
      </c>
      <c r="AY149" s="48" t="s">
        <v>34</v>
      </c>
    </row>
    <row r="150" spans="2:65" s="5" customFormat="1" ht="12" hidden="1" outlineLevel="1" x14ac:dyDescent="0.2">
      <c r="B150" s="52"/>
      <c r="C150" s="32">
        <f t="shared" si="4"/>
        <v>66</v>
      </c>
      <c r="D150" s="47" t="s">
        <v>42</v>
      </c>
      <c r="E150" s="53" t="s">
        <v>0</v>
      </c>
      <c r="F150" s="54" t="s">
        <v>119</v>
      </c>
      <c r="H150" s="120">
        <v>6.8000000000000005E-2</v>
      </c>
      <c r="J150" s="69"/>
      <c r="L150" s="52"/>
      <c r="M150" s="55"/>
      <c r="T150" s="56"/>
      <c r="AT150" s="53" t="s">
        <v>42</v>
      </c>
      <c r="AU150" s="53" t="s">
        <v>20</v>
      </c>
      <c r="AV150" s="5" t="s">
        <v>20</v>
      </c>
      <c r="AW150" s="5" t="s">
        <v>10</v>
      </c>
      <c r="AX150" s="5" t="s">
        <v>18</v>
      </c>
      <c r="AY150" s="53" t="s">
        <v>34</v>
      </c>
    </row>
    <row r="151" spans="2:65" s="6" customFormat="1" ht="12" hidden="1" outlineLevel="1" x14ac:dyDescent="0.2">
      <c r="B151" s="57"/>
      <c r="C151" s="32">
        <f t="shared" si="4"/>
        <v>67</v>
      </c>
      <c r="D151" s="47" t="s">
        <v>42</v>
      </c>
      <c r="E151" s="58" t="s">
        <v>0</v>
      </c>
      <c r="F151" s="59" t="s">
        <v>53</v>
      </c>
      <c r="H151" s="121">
        <v>3.2559999999999998</v>
      </c>
      <c r="J151" s="69">
        <f t="shared" si="3"/>
        <v>0</v>
      </c>
      <c r="L151" s="57"/>
      <c r="M151" s="60"/>
      <c r="T151" s="61"/>
      <c r="AT151" s="58" t="s">
        <v>42</v>
      </c>
      <c r="AU151" s="58" t="s">
        <v>20</v>
      </c>
      <c r="AV151" s="6" t="s">
        <v>39</v>
      </c>
      <c r="AW151" s="6" t="s">
        <v>10</v>
      </c>
      <c r="AX151" s="6" t="s">
        <v>19</v>
      </c>
      <c r="AY151" s="58" t="s">
        <v>34</v>
      </c>
    </row>
    <row r="152" spans="2:65" s="1" customFormat="1" ht="24.2" customHeight="1" collapsed="1" x14ac:dyDescent="0.2">
      <c r="B152" s="31"/>
      <c r="C152" s="32">
        <v>42</v>
      </c>
      <c r="D152" s="32" t="s">
        <v>36</v>
      </c>
      <c r="E152" s="33" t="s">
        <v>120</v>
      </c>
      <c r="F152" s="34" t="s">
        <v>121</v>
      </c>
      <c r="G152" s="35" t="s">
        <v>91</v>
      </c>
      <c r="H152" s="36">
        <v>9.1869999999999994</v>
      </c>
      <c r="I152" s="36"/>
      <c r="J152" s="69">
        <f t="shared" si="3"/>
        <v>0</v>
      </c>
      <c r="K152" s="34" t="s">
        <v>38</v>
      </c>
      <c r="L152" s="12"/>
      <c r="M152" s="37" t="s">
        <v>0</v>
      </c>
      <c r="N152" s="38" t="s">
        <v>13</v>
      </c>
      <c r="O152" s="39">
        <v>0.108</v>
      </c>
      <c r="P152" s="39">
        <f>O152*H152</f>
        <v>0.99219599999999997</v>
      </c>
      <c r="Q152" s="39">
        <v>2.0000000000000001E-4</v>
      </c>
      <c r="R152" s="39">
        <f>Q152*H152</f>
        <v>1.8373999999999999E-3</v>
      </c>
      <c r="S152" s="39">
        <v>0</v>
      </c>
      <c r="T152" s="40">
        <f>S152*H152</f>
        <v>0</v>
      </c>
      <c r="AR152" s="41" t="s">
        <v>39</v>
      </c>
      <c r="AT152" s="41" t="s">
        <v>36</v>
      </c>
      <c r="AU152" s="41" t="s">
        <v>20</v>
      </c>
      <c r="AY152" s="8" t="s">
        <v>34</v>
      </c>
      <c r="BE152" s="42">
        <f>IF(N152="základní",J152,0)</f>
        <v>0</v>
      </c>
      <c r="BF152" s="42">
        <f>IF(N152="snížená",J152,0)</f>
        <v>0</v>
      </c>
      <c r="BG152" s="42">
        <f>IF(N152="zákl. přenesená",J152,0)</f>
        <v>0</v>
      </c>
      <c r="BH152" s="42">
        <f>IF(N152="sníž. přenesená",J152,0)</f>
        <v>0</v>
      </c>
      <c r="BI152" s="42">
        <f>IF(N152="nulová",J152,0)</f>
        <v>0</v>
      </c>
      <c r="BJ152" s="8" t="s">
        <v>19</v>
      </c>
      <c r="BK152" s="42">
        <f>ROUND(I152*H152,2)</f>
        <v>0</v>
      </c>
      <c r="BL152" s="8" t="s">
        <v>39</v>
      </c>
      <c r="BM152" s="41" t="s">
        <v>122</v>
      </c>
    </row>
    <row r="153" spans="2:65" s="1" customFormat="1" ht="12" hidden="1" outlineLevel="1" x14ac:dyDescent="0.2">
      <c r="B153" s="12"/>
      <c r="C153" s="32"/>
      <c r="D153" s="43" t="s">
        <v>40</v>
      </c>
      <c r="F153" s="44" t="s">
        <v>123</v>
      </c>
      <c r="H153" s="42"/>
      <c r="J153" s="69">
        <f t="shared" si="3"/>
        <v>0</v>
      </c>
      <c r="L153" s="12"/>
      <c r="M153" s="45"/>
      <c r="T153" s="15"/>
      <c r="AT153" s="8" t="s">
        <v>40</v>
      </c>
      <c r="AU153" s="8" t="s">
        <v>20</v>
      </c>
    </row>
    <row r="154" spans="2:65" s="4" customFormat="1" ht="12" hidden="1" outlineLevel="1" x14ac:dyDescent="0.2">
      <c r="B154" s="46"/>
      <c r="C154" s="32"/>
      <c r="D154" s="47" t="s">
        <v>42</v>
      </c>
      <c r="E154" s="48" t="s">
        <v>0</v>
      </c>
      <c r="F154" s="49" t="s">
        <v>43</v>
      </c>
      <c r="H154" s="119" t="s">
        <v>0</v>
      </c>
      <c r="J154" s="69"/>
      <c r="L154" s="46"/>
      <c r="M154" s="50"/>
      <c r="T154" s="51"/>
      <c r="AT154" s="48" t="s">
        <v>42</v>
      </c>
      <c r="AU154" s="48" t="s">
        <v>20</v>
      </c>
      <c r="AV154" s="4" t="s">
        <v>19</v>
      </c>
      <c r="AW154" s="4" t="s">
        <v>10</v>
      </c>
      <c r="AX154" s="4" t="s">
        <v>18</v>
      </c>
      <c r="AY154" s="48" t="s">
        <v>34</v>
      </c>
    </row>
    <row r="155" spans="2:65" s="4" customFormat="1" ht="12" hidden="1" outlineLevel="1" x14ac:dyDescent="0.2">
      <c r="B155" s="46"/>
      <c r="C155" s="32"/>
      <c r="D155" s="47" t="s">
        <v>42</v>
      </c>
      <c r="E155" s="48" t="s">
        <v>0</v>
      </c>
      <c r="F155" s="49" t="s">
        <v>44</v>
      </c>
      <c r="H155" s="119" t="s">
        <v>0</v>
      </c>
      <c r="J155" s="69"/>
      <c r="L155" s="46"/>
      <c r="M155" s="50"/>
      <c r="T155" s="51"/>
      <c r="AT155" s="48" t="s">
        <v>42</v>
      </c>
      <c r="AU155" s="48" t="s">
        <v>20</v>
      </c>
      <c r="AV155" s="4" t="s">
        <v>19</v>
      </c>
      <c r="AW155" s="4" t="s">
        <v>10</v>
      </c>
      <c r="AX155" s="4" t="s">
        <v>18</v>
      </c>
      <c r="AY155" s="48" t="s">
        <v>34</v>
      </c>
    </row>
    <row r="156" spans="2:65" s="4" customFormat="1" ht="12" hidden="1" outlineLevel="1" x14ac:dyDescent="0.2">
      <c r="B156" s="46"/>
      <c r="C156" s="32"/>
      <c r="D156" s="47" t="s">
        <v>42</v>
      </c>
      <c r="E156" s="48" t="s">
        <v>0</v>
      </c>
      <c r="F156" s="49" t="s">
        <v>87</v>
      </c>
      <c r="H156" s="119" t="s">
        <v>0</v>
      </c>
      <c r="J156" s="69"/>
      <c r="L156" s="46"/>
      <c r="M156" s="50"/>
      <c r="T156" s="51"/>
      <c r="AT156" s="48" t="s">
        <v>42</v>
      </c>
      <c r="AU156" s="48" t="s">
        <v>20</v>
      </c>
      <c r="AV156" s="4" t="s">
        <v>19</v>
      </c>
      <c r="AW156" s="4" t="s">
        <v>10</v>
      </c>
      <c r="AX156" s="4" t="s">
        <v>18</v>
      </c>
      <c r="AY156" s="48" t="s">
        <v>34</v>
      </c>
    </row>
    <row r="157" spans="2:65" s="5" customFormat="1" ht="12" hidden="1" outlineLevel="1" x14ac:dyDescent="0.2">
      <c r="B157" s="52"/>
      <c r="C157" s="32"/>
      <c r="D157" s="47" t="s">
        <v>42</v>
      </c>
      <c r="E157" s="53" t="s">
        <v>0</v>
      </c>
      <c r="F157" s="54" t="s">
        <v>94</v>
      </c>
      <c r="H157" s="120">
        <v>6.8410000000000002</v>
      </c>
      <c r="J157" s="69"/>
      <c r="L157" s="52"/>
      <c r="M157" s="55"/>
      <c r="T157" s="56"/>
      <c r="AT157" s="53" t="s">
        <v>42</v>
      </c>
      <c r="AU157" s="53" t="s">
        <v>20</v>
      </c>
      <c r="AV157" s="5" t="s">
        <v>20</v>
      </c>
      <c r="AW157" s="5" t="s">
        <v>10</v>
      </c>
      <c r="AX157" s="5" t="s">
        <v>18</v>
      </c>
      <c r="AY157" s="53" t="s">
        <v>34</v>
      </c>
    </row>
    <row r="158" spans="2:65" s="4" customFormat="1" ht="12" hidden="1" outlineLevel="1" x14ac:dyDescent="0.2">
      <c r="B158" s="46"/>
      <c r="C158" s="32"/>
      <c r="D158" s="47" t="s">
        <v>42</v>
      </c>
      <c r="E158" s="48" t="s">
        <v>0</v>
      </c>
      <c r="F158" s="49" t="s">
        <v>124</v>
      </c>
      <c r="H158" s="119" t="s">
        <v>0</v>
      </c>
      <c r="J158" s="69"/>
      <c r="L158" s="46"/>
      <c r="M158" s="50"/>
      <c r="T158" s="51"/>
      <c r="AT158" s="48" t="s">
        <v>42</v>
      </c>
      <c r="AU158" s="48" t="s">
        <v>20</v>
      </c>
      <c r="AV158" s="4" t="s">
        <v>19</v>
      </c>
      <c r="AW158" s="4" t="s">
        <v>10</v>
      </c>
      <c r="AX158" s="4" t="s">
        <v>18</v>
      </c>
      <c r="AY158" s="48" t="s">
        <v>34</v>
      </c>
    </row>
    <row r="159" spans="2:65" s="5" customFormat="1" ht="12" hidden="1" outlineLevel="1" x14ac:dyDescent="0.2">
      <c r="B159" s="52"/>
      <c r="C159" s="32"/>
      <c r="D159" s="47" t="s">
        <v>42</v>
      </c>
      <c r="E159" s="53" t="s">
        <v>0</v>
      </c>
      <c r="F159" s="54" t="s">
        <v>96</v>
      </c>
      <c r="H159" s="120">
        <v>2.3460000000000001</v>
      </c>
      <c r="J159" s="69">
        <f t="shared" si="3"/>
        <v>0</v>
      </c>
      <c r="L159" s="52"/>
      <c r="M159" s="55"/>
      <c r="T159" s="56"/>
      <c r="AT159" s="53" t="s">
        <v>42</v>
      </c>
      <c r="AU159" s="53" t="s">
        <v>20</v>
      </c>
      <c r="AV159" s="5" t="s">
        <v>20</v>
      </c>
      <c r="AW159" s="5" t="s">
        <v>10</v>
      </c>
      <c r="AX159" s="5" t="s">
        <v>18</v>
      </c>
      <c r="AY159" s="53" t="s">
        <v>34</v>
      </c>
    </row>
    <row r="160" spans="2:65" s="6" customFormat="1" ht="12" hidden="1" outlineLevel="1" x14ac:dyDescent="0.2">
      <c r="B160" s="57"/>
      <c r="C160" s="32"/>
      <c r="D160" s="47" t="s">
        <v>42</v>
      </c>
      <c r="E160" s="58" t="s">
        <v>0</v>
      </c>
      <c r="F160" s="59" t="s">
        <v>53</v>
      </c>
      <c r="H160" s="121">
        <v>9.1869999999999994</v>
      </c>
      <c r="J160" s="69">
        <f t="shared" si="3"/>
        <v>0</v>
      </c>
      <c r="L160" s="57"/>
      <c r="M160" s="60"/>
      <c r="T160" s="61"/>
      <c r="AT160" s="58" t="s">
        <v>42</v>
      </c>
      <c r="AU160" s="58" t="s">
        <v>20</v>
      </c>
      <c r="AV160" s="6" t="s">
        <v>39</v>
      </c>
      <c r="AW160" s="6" t="s">
        <v>10</v>
      </c>
      <c r="AX160" s="6" t="s">
        <v>19</v>
      </c>
      <c r="AY160" s="58" t="s">
        <v>34</v>
      </c>
    </row>
    <row r="161" spans="2:65" s="1" customFormat="1" ht="37.9" customHeight="1" collapsed="1" x14ac:dyDescent="0.2">
      <c r="B161" s="31"/>
      <c r="C161" s="32">
        <v>43</v>
      </c>
      <c r="D161" s="32" t="s">
        <v>36</v>
      </c>
      <c r="E161" s="33" t="s">
        <v>125</v>
      </c>
      <c r="F161" s="34" t="s">
        <v>126</v>
      </c>
      <c r="G161" s="35" t="s">
        <v>91</v>
      </c>
      <c r="H161" s="36">
        <v>417.38799999999998</v>
      </c>
      <c r="I161" s="36"/>
      <c r="J161" s="69">
        <f t="shared" si="3"/>
        <v>0</v>
      </c>
      <c r="K161" s="34" t="s">
        <v>38</v>
      </c>
      <c r="L161" s="12"/>
      <c r="M161" s="37" t="s">
        <v>0</v>
      </c>
      <c r="N161" s="38" t="s">
        <v>13</v>
      </c>
      <c r="O161" s="39">
        <v>0.47399999999999998</v>
      </c>
      <c r="P161" s="39">
        <f>O161*H161</f>
        <v>197.84191199999998</v>
      </c>
      <c r="Q161" s="39">
        <v>2.0480000000000002E-2</v>
      </c>
      <c r="R161" s="39">
        <f>Q161*H161</f>
        <v>8.548106240000001</v>
      </c>
      <c r="S161" s="39">
        <v>0</v>
      </c>
      <c r="T161" s="40">
        <f>S161*H161</f>
        <v>0</v>
      </c>
      <c r="AR161" s="41" t="s">
        <v>39</v>
      </c>
      <c r="AT161" s="41" t="s">
        <v>36</v>
      </c>
      <c r="AU161" s="41" t="s">
        <v>20</v>
      </c>
      <c r="AY161" s="8" t="s">
        <v>34</v>
      </c>
      <c r="BE161" s="42">
        <f>IF(N161="základní",J161,0)</f>
        <v>0</v>
      </c>
      <c r="BF161" s="42">
        <f>IF(N161="snížená",J161,0)</f>
        <v>0</v>
      </c>
      <c r="BG161" s="42">
        <f>IF(N161="zákl. přenesená",J161,0)</f>
        <v>0</v>
      </c>
      <c r="BH161" s="42">
        <f>IF(N161="sníž. přenesená",J161,0)</f>
        <v>0</v>
      </c>
      <c r="BI161" s="42">
        <f>IF(N161="nulová",J161,0)</f>
        <v>0</v>
      </c>
      <c r="BJ161" s="8" t="s">
        <v>19</v>
      </c>
      <c r="BK161" s="42">
        <f>ROUND(I161*H161,2)</f>
        <v>0</v>
      </c>
      <c r="BL161" s="8" t="s">
        <v>39</v>
      </c>
      <c r="BM161" s="41" t="s">
        <v>127</v>
      </c>
    </row>
    <row r="162" spans="2:65" s="1" customFormat="1" ht="12" hidden="1" outlineLevel="1" x14ac:dyDescent="0.2">
      <c r="B162" s="12"/>
      <c r="C162" s="32"/>
      <c r="D162" s="43" t="s">
        <v>40</v>
      </c>
      <c r="F162" s="44" t="s">
        <v>128</v>
      </c>
      <c r="H162" s="42"/>
      <c r="J162" s="69">
        <f t="shared" si="3"/>
        <v>0</v>
      </c>
      <c r="L162" s="12"/>
      <c r="M162" s="45"/>
      <c r="T162" s="15"/>
      <c r="AT162" s="8" t="s">
        <v>40</v>
      </c>
      <c r="AU162" s="8" t="s">
        <v>20</v>
      </c>
    </row>
    <row r="163" spans="2:65" s="4" customFormat="1" ht="12" hidden="1" outlineLevel="1" x14ac:dyDescent="0.2">
      <c r="B163" s="46"/>
      <c r="C163" s="32"/>
      <c r="D163" s="47" t="s">
        <v>42</v>
      </c>
      <c r="E163" s="48" t="s">
        <v>0</v>
      </c>
      <c r="F163" s="49" t="s">
        <v>43</v>
      </c>
      <c r="H163" s="119" t="s">
        <v>0</v>
      </c>
      <c r="J163" s="69"/>
      <c r="L163" s="46"/>
      <c r="M163" s="50"/>
      <c r="T163" s="51"/>
      <c r="AT163" s="48" t="s">
        <v>42</v>
      </c>
      <c r="AU163" s="48" t="s">
        <v>20</v>
      </c>
      <c r="AV163" s="4" t="s">
        <v>19</v>
      </c>
      <c r="AW163" s="4" t="s">
        <v>10</v>
      </c>
      <c r="AX163" s="4" t="s">
        <v>18</v>
      </c>
      <c r="AY163" s="48" t="s">
        <v>34</v>
      </c>
    </row>
    <row r="164" spans="2:65" s="4" customFormat="1" ht="12" hidden="1" outlineLevel="1" x14ac:dyDescent="0.2">
      <c r="B164" s="46"/>
      <c r="C164" s="32"/>
      <c r="D164" s="47" t="s">
        <v>42</v>
      </c>
      <c r="E164" s="48" t="s">
        <v>0</v>
      </c>
      <c r="F164" s="49" t="s">
        <v>44</v>
      </c>
      <c r="H164" s="119" t="s">
        <v>0</v>
      </c>
      <c r="J164" s="69"/>
      <c r="L164" s="46"/>
      <c r="M164" s="50"/>
      <c r="T164" s="51"/>
      <c r="AT164" s="48" t="s">
        <v>42</v>
      </c>
      <c r="AU164" s="48" t="s">
        <v>20</v>
      </c>
      <c r="AV164" s="4" t="s">
        <v>19</v>
      </c>
      <c r="AW164" s="4" t="s">
        <v>10</v>
      </c>
      <c r="AX164" s="4" t="s">
        <v>18</v>
      </c>
      <c r="AY164" s="48" t="s">
        <v>34</v>
      </c>
    </row>
    <row r="165" spans="2:65" s="4" customFormat="1" ht="12" hidden="1" outlineLevel="1" x14ac:dyDescent="0.2">
      <c r="B165" s="46"/>
      <c r="C165" s="32"/>
      <c r="D165" s="47" t="s">
        <v>42</v>
      </c>
      <c r="E165" s="48" t="s">
        <v>0</v>
      </c>
      <c r="F165" s="49" t="s">
        <v>129</v>
      </c>
      <c r="H165" s="119" t="s">
        <v>0</v>
      </c>
      <c r="J165" s="69"/>
      <c r="L165" s="46"/>
      <c r="M165" s="50"/>
      <c r="T165" s="51"/>
      <c r="AT165" s="48" t="s">
        <v>42</v>
      </c>
      <c r="AU165" s="48" t="s">
        <v>20</v>
      </c>
      <c r="AV165" s="4" t="s">
        <v>19</v>
      </c>
      <c r="AW165" s="4" t="s">
        <v>10</v>
      </c>
      <c r="AX165" s="4" t="s">
        <v>18</v>
      </c>
      <c r="AY165" s="48" t="s">
        <v>34</v>
      </c>
    </row>
    <row r="166" spans="2:65" s="5" customFormat="1" ht="12" hidden="1" outlineLevel="1" x14ac:dyDescent="0.2">
      <c r="B166" s="52"/>
      <c r="C166" s="32"/>
      <c r="D166" s="47" t="s">
        <v>42</v>
      </c>
      <c r="E166" s="53" t="s">
        <v>0</v>
      </c>
      <c r="F166" s="54" t="s">
        <v>130</v>
      </c>
      <c r="H166" s="120">
        <v>8.48</v>
      </c>
      <c r="J166" s="69"/>
      <c r="L166" s="52"/>
      <c r="M166" s="55"/>
      <c r="T166" s="56"/>
      <c r="AT166" s="53" t="s">
        <v>42</v>
      </c>
      <c r="AU166" s="53" t="s">
        <v>20</v>
      </c>
      <c r="AV166" s="5" t="s">
        <v>20</v>
      </c>
      <c r="AW166" s="5" t="s">
        <v>10</v>
      </c>
      <c r="AX166" s="5" t="s">
        <v>18</v>
      </c>
      <c r="AY166" s="53" t="s">
        <v>34</v>
      </c>
    </row>
    <row r="167" spans="2:65" s="5" customFormat="1" ht="12" hidden="1" outlineLevel="1" x14ac:dyDescent="0.2">
      <c r="B167" s="52"/>
      <c r="C167" s="32"/>
      <c r="D167" s="47" t="s">
        <v>42</v>
      </c>
      <c r="E167" s="53" t="s">
        <v>0</v>
      </c>
      <c r="F167" s="54" t="s">
        <v>131</v>
      </c>
      <c r="H167" s="120">
        <v>13.68</v>
      </c>
      <c r="J167" s="69"/>
      <c r="L167" s="52"/>
      <c r="M167" s="55"/>
      <c r="T167" s="56"/>
      <c r="AT167" s="53" t="s">
        <v>42</v>
      </c>
      <c r="AU167" s="53" t="s">
        <v>20</v>
      </c>
      <c r="AV167" s="5" t="s">
        <v>20</v>
      </c>
      <c r="AW167" s="5" t="s">
        <v>10</v>
      </c>
      <c r="AX167" s="5" t="s">
        <v>18</v>
      </c>
      <c r="AY167" s="53" t="s">
        <v>34</v>
      </c>
    </row>
    <row r="168" spans="2:65" s="5" customFormat="1" ht="12" hidden="1" outlineLevel="1" x14ac:dyDescent="0.2">
      <c r="B168" s="52"/>
      <c r="C168" s="32"/>
      <c r="D168" s="47" t="s">
        <v>42</v>
      </c>
      <c r="E168" s="53" t="s">
        <v>0</v>
      </c>
      <c r="F168" s="54" t="s">
        <v>132</v>
      </c>
      <c r="H168" s="120">
        <v>24.74</v>
      </c>
      <c r="J168" s="69"/>
      <c r="L168" s="52"/>
      <c r="M168" s="55"/>
      <c r="T168" s="56"/>
      <c r="AT168" s="53" t="s">
        <v>42</v>
      </c>
      <c r="AU168" s="53" t="s">
        <v>20</v>
      </c>
      <c r="AV168" s="5" t="s">
        <v>20</v>
      </c>
      <c r="AW168" s="5" t="s">
        <v>10</v>
      </c>
      <c r="AX168" s="5" t="s">
        <v>18</v>
      </c>
      <c r="AY168" s="53" t="s">
        <v>34</v>
      </c>
    </row>
    <row r="169" spans="2:65" s="5" customFormat="1" ht="12" hidden="1" outlineLevel="1" x14ac:dyDescent="0.2">
      <c r="B169" s="52"/>
      <c r="C169" s="32"/>
      <c r="D169" s="47" t="s">
        <v>42</v>
      </c>
      <c r="E169" s="53" t="s">
        <v>0</v>
      </c>
      <c r="F169" s="54" t="s">
        <v>133</v>
      </c>
      <c r="H169" s="120">
        <v>-5</v>
      </c>
      <c r="J169" s="69"/>
      <c r="L169" s="52"/>
      <c r="M169" s="55"/>
      <c r="T169" s="56"/>
      <c r="AT169" s="53" t="s">
        <v>42</v>
      </c>
      <c r="AU169" s="53" t="s">
        <v>20</v>
      </c>
      <c r="AV169" s="5" t="s">
        <v>20</v>
      </c>
      <c r="AW169" s="5" t="s">
        <v>10</v>
      </c>
      <c r="AX169" s="5" t="s">
        <v>18</v>
      </c>
      <c r="AY169" s="53" t="s">
        <v>34</v>
      </c>
    </row>
    <row r="170" spans="2:65" s="4" customFormat="1" ht="12" hidden="1" outlineLevel="1" x14ac:dyDescent="0.2">
      <c r="B170" s="46"/>
      <c r="C170" s="32"/>
      <c r="D170" s="47" t="s">
        <v>42</v>
      </c>
      <c r="E170" s="48" t="s">
        <v>0</v>
      </c>
      <c r="F170" s="49" t="s">
        <v>134</v>
      </c>
      <c r="H170" s="119" t="s">
        <v>0</v>
      </c>
      <c r="J170" s="69"/>
      <c r="L170" s="46"/>
      <c r="M170" s="50"/>
      <c r="T170" s="51"/>
      <c r="AT170" s="48" t="s">
        <v>42</v>
      </c>
      <c r="AU170" s="48" t="s">
        <v>20</v>
      </c>
      <c r="AV170" s="4" t="s">
        <v>19</v>
      </c>
      <c r="AW170" s="4" t="s">
        <v>10</v>
      </c>
      <c r="AX170" s="4" t="s">
        <v>18</v>
      </c>
      <c r="AY170" s="48" t="s">
        <v>34</v>
      </c>
    </row>
    <row r="171" spans="2:65" s="5" customFormat="1" ht="12" hidden="1" outlineLevel="1" x14ac:dyDescent="0.2">
      <c r="B171" s="52"/>
      <c r="C171" s="32"/>
      <c r="D171" s="47" t="s">
        <v>42</v>
      </c>
      <c r="E171" s="53" t="s">
        <v>0</v>
      </c>
      <c r="F171" s="54" t="s">
        <v>135</v>
      </c>
      <c r="H171" s="120">
        <v>9.8800000000000008</v>
      </c>
      <c r="J171" s="69"/>
      <c r="L171" s="52"/>
      <c r="M171" s="55"/>
      <c r="T171" s="56"/>
      <c r="AT171" s="53" t="s">
        <v>42</v>
      </c>
      <c r="AU171" s="53" t="s">
        <v>20</v>
      </c>
      <c r="AV171" s="5" t="s">
        <v>20</v>
      </c>
      <c r="AW171" s="5" t="s">
        <v>10</v>
      </c>
      <c r="AX171" s="5" t="s">
        <v>18</v>
      </c>
      <c r="AY171" s="53" t="s">
        <v>34</v>
      </c>
    </row>
    <row r="172" spans="2:65" s="5" customFormat="1" ht="12" hidden="1" outlineLevel="1" x14ac:dyDescent="0.2">
      <c r="B172" s="52"/>
      <c r="C172" s="32"/>
      <c r="D172" s="47" t="s">
        <v>42</v>
      </c>
      <c r="E172" s="53" t="s">
        <v>0</v>
      </c>
      <c r="F172" s="54" t="s">
        <v>136</v>
      </c>
      <c r="H172" s="120">
        <v>7.4</v>
      </c>
      <c r="J172" s="69"/>
      <c r="L172" s="52"/>
      <c r="M172" s="55"/>
      <c r="T172" s="56"/>
      <c r="AT172" s="53" t="s">
        <v>42</v>
      </c>
      <c r="AU172" s="53" t="s">
        <v>20</v>
      </c>
      <c r="AV172" s="5" t="s">
        <v>20</v>
      </c>
      <c r="AW172" s="5" t="s">
        <v>10</v>
      </c>
      <c r="AX172" s="5" t="s">
        <v>18</v>
      </c>
      <c r="AY172" s="53" t="s">
        <v>34</v>
      </c>
    </row>
    <row r="173" spans="2:65" s="5" customFormat="1" ht="22.5" hidden="1" outlineLevel="1" x14ac:dyDescent="0.2">
      <c r="B173" s="52"/>
      <c r="C173" s="32"/>
      <c r="D173" s="47" t="s">
        <v>42</v>
      </c>
      <c r="E173" s="53" t="s">
        <v>0</v>
      </c>
      <c r="F173" s="54" t="s">
        <v>137</v>
      </c>
      <c r="H173" s="120">
        <v>21.44</v>
      </c>
      <c r="J173" s="69"/>
      <c r="L173" s="52"/>
      <c r="M173" s="55"/>
      <c r="T173" s="56"/>
      <c r="AT173" s="53" t="s">
        <v>42</v>
      </c>
      <c r="AU173" s="53" t="s">
        <v>20</v>
      </c>
      <c r="AV173" s="5" t="s">
        <v>20</v>
      </c>
      <c r="AW173" s="5" t="s">
        <v>10</v>
      </c>
      <c r="AX173" s="5" t="s">
        <v>18</v>
      </c>
      <c r="AY173" s="53" t="s">
        <v>34</v>
      </c>
    </row>
    <row r="174" spans="2:65" s="5" customFormat="1" ht="12" hidden="1" outlineLevel="1" x14ac:dyDescent="0.2">
      <c r="B174" s="52"/>
      <c r="C174" s="32"/>
      <c r="D174" s="47" t="s">
        <v>42</v>
      </c>
      <c r="E174" s="53" t="s">
        <v>0</v>
      </c>
      <c r="F174" s="54" t="s">
        <v>138</v>
      </c>
      <c r="H174" s="120">
        <v>14.08</v>
      </c>
      <c r="J174" s="69"/>
      <c r="L174" s="52"/>
      <c r="M174" s="55"/>
      <c r="T174" s="56"/>
      <c r="AT174" s="53" t="s">
        <v>42</v>
      </c>
      <c r="AU174" s="53" t="s">
        <v>20</v>
      </c>
      <c r="AV174" s="5" t="s">
        <v>20</v>
      </c>
      <c r="AW174" s="5" t="s">
        <v>10</v>
      </c>
      <c r="AX174" s="5" t="s">
        <v>18</v>
      </c>
      <c r="AY174" s="53" t="s">
        <v>34</v>
      </c>
    </row>
    <row r="175" spans="2:65" s="4" customFormat="1" ht="12" hidden="1" outlineLevel="1" x14ac:dyDescent="0.2">
      <c r="B175" s="46"/>
      <c r="C175" s="32"/>
      <c r="D175" s="47" t="s">
        <v>42</v>
      </c>
      <c r="E175" s="48" t="s">
        <v>0</v>
      </c>
      <c r="F175" s="49" t="s">
        <v>139</v>
      </c>
      <c r="H175" s="119" t="s">
        <v>0</v>
      </c>
      <c r="J175" s="69"/>
      <c r="L175" s="46"/>
      <c r="M175" s="50"/>
      <c r="T175" s="51"/>
      <c r="AT175" s="48" t="s">
        <v>42</v>
      </c>
      <c r="AU175" s="48" t="s">
        <v>20</v>
      </c>
      <c r="AV175" s="4" t="s">
        <v>19</v>
      </c>
      <c r="AW175" s="4" t="s">
        <v>10</v>
      </c>
      <c r="AX175" s="4" t="s">
        <v>18</v>
      </c>
      <c r="AY175" s="48" t="s">
        <v>34</v>
      </c>
    </row>
    <row r="176" spans="2:65" s="5" customFormat="1" ht="22.5" hidden="1" outlineLevel="1" x14ac:dyDescent="0.2">
      <c r="B176" s="52"/>
      <c r="C176" s="32"/>
      <c r="D176" s="47" t="s">
        <v>42</v>
      </c>
      <c r="E176" s="53" t="s">
        <v>0</v>
      </c>
      <c r="F176" s="54" t="s">
        <v>140</v>
      </c>
      <c r="H176" s="120">
        <v>21.084</v>
      </c>
      <c r="J176" s="69"/>
      <c r="L176" s="52"/>
      <c r="M176" s="55"/>
      <c r="T176" s="56"/>
      <c r="AT176" s="53" t="s">
        <v>42</v>
      </c>
      <c r="AU176" s="53" t="s">
        <v>20</v>
      </c>
      <c r="AV176" s="5" t="s">
        <v>20</v>
      </c>
      <c r="AW176" s="5" t="s">
        <v>10</v>
      </c>
      <c r="AX176" s="5" t="s">
        <v>18</v>
      </c>
      <c r="AY176" s="53" t="s">
        <v>34</v>
      </c>
    </row>
    <row r="177" spans="2:51" s="5" customFormat="1" ht="22.5" hidden="1" outlineLevel="1" x14ac:dyDescent="0.2">
      <c r="B177" s="52"/>
      <c r="C177" s="32"/>
      <c r="D177" s="47" t="s">
        <v>42</v>
      </c>
      <c r="E177" s="53" t="s">
        <v>0</v>
      </c>
      <c r="F177" s="54" t="s">
        <v>141</v>
      </c>
      <c r="H177" s="120">
        <v>4.9400000000000004</v>
      </c>
      <c r="J177" s="69"/>
      <c r="L177" s="52"/>
      <c r="M177" s="55"/>
      <c r="T177" s="56"/>
      <c r="AT177" s="53" t="s">
        <v>42</v>
      </c>
      <c r="AU177" s="53" t="s">
        <v>20</v>
      </c>
      <c r="AV177" s="5" t="s">
        <v>20</v>
      </c>
      <c r="AW177" s="5" t="s">
        <v>10</v>
      </c>
      <c r="AX177" s="5" t="s">
        <v>18</v>
      </c>
      <c r="AY177" s="53" t="s">
        <v>34</v>
      </c>
    </row>
    <row r="178" spans="2:51" s="4" customFormat="1" ht="12" hidden="1" outlineLevel="1" x14ac:dyDescent="0.2">
      <c r="B178" s="46"/>
      <c r="C178" s="32"/>
      <c r="D178" s="47" t="s">
        <v>42</v>
      </c>
      <c r="E178" s="48" t="s">
        <v>0</v>
      </c>
      <c r="F178" s="49" t="s">
        <v>87</v>
      </c>
      <c r="H178" s="119" t="s">
        <v>0</v>
      </c>
      <c r="J178" s="69"/>
      <c r="L178" s="46"/>
      <c r="M178" s="50"/>
      <c r="T178" s="51"/>
      <c r="AT178" s="48" t="s">
        <v>42</v>
      </c>
      <c r="AU178" s="48" t="s">
        <v>20</v>
      </c>
      <c r="AV178" s="4" t="s">
        <v>19</v>
      </c>
      <c r="AW178" s="4" t="s">
        <v>10</v>
      </c>
      <c r="AX178" s="4" t="s">
        <v>18</v>
      </c>
      <c r="AY178" s="48" t="s">
        <v>34</v>
      </c>
    </row>
    <row r="179" spans="2:51" s="5" customFormat="1" ht="12" hidden="1" outlineLevel="1" x14ac:dyDescent="0.2">
      <c r="B179" s="52"/>
      <c r="C179" s="32"/>
      <c r="D179" s="47" t="s">
        <v>42</v>
      </c>
      <c r="E179" s="53" t="s">
        <v>0</v>
      </c>
      <c r="F179" s="54" t="s">
        <v>142</v>
      </c>
      <c r="H179" s="120">
        <v>26.88</v>
      </c>
      <c r="J179" s="69"/>
      <c r="L179" s="52"/>
      <c r="M179" s="55"/>
      <c r="T179" s="56"/>
      <c r="AT179" s="53" t="s">
        <v>42</v>
      </c>
      <c r="AU179" s="53" t="s">
        <v>20</v>
      </c>
      <c r="AV179" s="5" t="s">
        <v>20</v>
      </c>
      <c r="AW179" s="5" t="s">
        <v>10</v>
      </c>
      <c r="AX179" s="5" t="s">
        <v>18</v>
      </c>
      <c r="AY179" s="53" t="s">
        <v>34</v>
      </c>
    </row>
    <row r="180" spans="2:51" s="5" customFormat="1" ht="12" hidden="1" outlineLevel="1" x14ac:dyDescent="0.2">
      <c r="B180" s="52"/>
      <c r="C180" s="32"/>
      <c r="D180" s="47" t="s">
        <v>42</v>
      </c>
      <c r="E180" s="53" t="s">
        <v>0</v>
      </c>
      <c r="F180" s="54" t="s">
        <v>143</v>
      </c>
      <c r="H180" s="120">
        <v>3</v>
      </c>
      <c r="J180" s="69"/>
      <c r="L180" s="52"/>
      <c r="M180" s="55"/>
      <c r="T180" s="56"/>
      <c r="AT180" s="53" t="s">
        <v>42</v>
      </c>
      <c r="AU180" s="53" t="s">
        <v>20</v>
      </c>
      <c r="AV180" s="5" t="s">
        <v>20</v>
      </c>
      <c r="AW180" s="5" t="s">
        <v>10</v>
      </c>
      <c r="AX180" s="5" t="s">
        <v>18</v>
      </c>
      <c r="AY180" s="53" t="s">
        <v>34</v>
      </c>
    </row>
    <row r="181" spans="2:51" s="5" customFormat="1" ht="22.5" hidden="1" outlineLevel="1" x14ac:dyDescent="0.2">
      <c r="B181" s="52"/>
      <c r="C181" s="32"/>
      <c r="D181" s="47" t="s">
        <v>42</v>
      </c>
      <c r="E181" s="53" t="s">
        <v>0</v>
      </c>
      <c r="F181" s="54" t="s">
        <v>144</v>
      </c>
      <c r="H181" s="120">
        <v>12</v>
      </c>
      <c r="J181" s="69"/>
      <c r="L181" s="52"/>
      <c r="M181" s="55"/>
      <c r="T181" s="56"/>
      <c r="AT181" s="53" t="s">
        <v>42</v>
      </c>
      <c r="AU181" s="53" t="s">
        <v>20</v>
      </c>
      <c r="AV181" s="5" t="s">
        <v>20</v>
      </c>
      <c r="AW181" s="5" t="s">
        <v>10</v>
      </c>
      <c r="AX181" s="5" t="s">
        <v>18</v>
      </c>
      <c r="AY181" s="53" t="s">
        <v>34</v>
      </c>
    </row>
    <row r="182" spans="2:51" s="5" customFormat="1" ht="12" hidden="1" outlineLevel="1" x14ac:dyDescent="0.2">
      <c r="B182" s="52"/>
      <c r="C182" s="32"/>
      <c r="D182" s="47" t="s">
        <v>42</v>
      </c>
      <c r="E182" s="53" t="s">
        <v>0</v>
      </c>
      <c r="F182" s="54" t="s">
        <v>145</v>
      </c>
      <c r="H182" s="120">
        <v>4.5999999999999996</v>
      </c>
      <c r="J182" s="69"/>
      <c r="L182" s="52"/>
      <c r="M182" s="55"/>
      <c r="T182" s="56"/>
      <c r="AT182" s="53" t="s">
        <v>42</v>
      </c>
      <c r="AU182" s="53" t="s">
        <v>20</v>
      </c>
      <c r="AV182" s="5" t="s">
        <v>20</v>
      </c>
      <c r="AW182" s="5" t="s">
        <v>10</v>
      </c>
      <c r="AX182" s="5" t="s">
        <v>18</v>
      </c>
      <c r="AY182" s="53" t="s">
        <v>34</v>
      </c>
    </row>
    <row r="183" spans="2:51" s="5" customFormat="1" ht="12" hidden="1" outlineLevel="1" x14ac:dyDescent="0.2">
      <c r="B183" s="52"/>
      <c r="C183" s="32"/>
      <c r="D183" s="47" t="s">
        <v>42</v>
      </c>
      <c r="E183" s="53" t="s">
        <v>0</v>
      </c>
      <c r="F183" s="54" t="s">
        <v>146</v>
      </c>
      <c r="H183" s="120">
        <v>4.8</v>
      </c>
      <c r="J183" s="69"/>
      <c r="L183" s="52"/>
      <c r="M183" s="55"/>
      <c r="T183" s="56"/>
      <c r="AT183" s="53" t="s">
        <v>42</v>
      </c>
      <c r="AU183" s="53" t="s">
        <v>20</v>
      </c>
      <c r="AV183" s="5" t="s">
        <v>20</v>
      </c>
      <c r="AW183" s="5" t="s">
        <v>10</v>
      </c>
      <c r="AX183" s="5" t="s">
        <v>18</v>
      </c>
      <c r="AY183" s="53" t="s">
        <v>34</v>
      </c>
    </row>
    <row r="184" spans="2:51" s="5" customFormat="1" ht="12" hidden="1" outlineLevel="1" x14ac:dyDescent="0.2">
      <c r="B184" s="52"/>
      <c r="C184" s="32"/>
      <c r="D184" s="47" t="s">
        <v>42</v>
      </c>
      <c r="E184" s="53" t="s">
        <v>0</v>
      </c>
      <c r="F184" s="54" t="s">
        <v>147</v>
      </c>
      <c r="H184" s="120">
        <v>8.24</v>
      </c>
      <c r="J184" s="69"/>
      <c r="L184" s="52"/>
      <c r="M184" s="55"/>
      <c r="T184" s="56"/>
      <c r="AT184" s="53" t="s">
        <v>42</v>
      </c>
      <c r="AU184" s="53" t="s">
        <v>20</v>
      </c>
      <c r="AV184" s="5" t="s">
        <v>20</v>
      </c>
      <c r="AW184" s="5" t="s">
        <v>10</v>
      </c>
      <c r="AX184" s="5" t="s">
        <v>18</v>
      </c>
      <c r="AY184" s="53" t="s">
        <v>34</v>
      </c>
    </row>
    <row r="185" spans="2:51" s="7" customFormat="1" ht="12" hidden="1" outlineLevel="1" x14ac:dyDescent="0.2">
      <c r="B185" s="62"/>
      <c r="C185" s="32"/>
      <c r="D185" s="47" t="s">
        <v>42</v>
      </c>
      <c r="E185" s="63" t="s">
        <v>0</v>
      </c>
      <c r="F185" s="64" t="s">
        <v>148</v>
      </c>
      <c r="H185" s="122">
        <v>180.244</v>
      </c>
      <c r="J185" s="69"/>
      <c r="L185" s="62"/>
      <c r="M185" s="65"/>
      <c r="T185" s="66"/>
      <c r="AT185" s="63" t="s">
        <v>42</v>
      </c>
      <c r="AU185" s="63" t="s">
        <v>20</v>
      </c>
      <c r="AV185" s="7" t="s">
        <v>54</v>
      </c>
      <c r="AW185" s="7" t="s">
        <v>10</v>
      </c>
      <c r="AX185" s="7" t="s">
        <v>18</v>
      </c>
      <c r="AY185" s="63" t="s">
        <v>34</v>
      </c>
    </row>
    <row r="186" spans="2:51" s="4" customFormat="1" ht="12" hidden="1" outlineLevel="1" x14ac:dyDescent="0.2">
      <c r="B186" s="46"/>
      <c r="C186" s="32"/>
      <c r="D186" s="47" t="s">
        <v>42</v>
      </c>
      <c r="E186" s="48" t="s">
        <v>0</v>
      </c>
      <c r="F186" s="49" t="s">
        <v>109</v>
      </c>
      <c r="H186" s="119" t="s">
        <v>0</v>
      </c>
      <c r="J186" s="69"/>
      <c r="L186" s="46"/>
      <c r="M186" s="50"/>
      <c r="T186" s="51"/>
      <c r="AT186" s="48" t="s">
        <v>42</v>
      </c>
      <c r="AU186" s="48" t="s">
        <v>20</v>
      </c>
      <c r="AV186" s="4" t="s">
        <v>19</v>
      </c>
      <c r="AW186" s="4" t="s">
        <v>10</v>
      </c>
      <c r="AX186" s="4" t="s">
        <v>18</v>
      </c>
      <c r="AY186" s="48" t="s">
        <v>34</v>
      </c>
    </row>
    <row r="187" spans="2:51" s="5" customFormat="1" ht="12" hidden="1" outlineLevel="1" x14ac:dyDescent="0.2">
      <c r="B187" s="52"/>
      <c r="C187" s="32"/>
      <c r="D187" s="47" t="s">
        <v>42</v>
      </c>
      <c r="E187" s="53" t="s">
        <v>0</v>
      </c>
      <c r="F187" s="54" t="s">
        <v>149</v>
      </c>
      <c r="H187" s="120">
        <v>3.45</v>
      </c>
      <c r="J187" s="69"/>
      <c r="L187" s="52"/>
      <c r="M187" s="55"/>
      <c r="T187" s="56"/>
      <c r="AT187" s="53" t="s">
        <v>42</v>
      </c>
      <c r="AU187" s="53" t="s">
        <v>20</v>
      </c>
      <c r="AV187" s="5" t="s">
        <v>20</v>
      </c>
      <c r="AW187" s="5" t="s">
        <v>10</v>
      </c>
      <c r="AX187" s="5" t="s">
        <v>18</v>
      </c>
      <c r="AY187" s="53" t="s">
        <v>34</v>
      </c>
    </row>
    <row r="188" spans="2:51" s="5" customFormat="1" ht="12" hidden="1" outlineLevel="1" x14ac:dyDescent="0.2">
      <c r="B188" s="52"/>
      <c r="C188" s="32"/>
      <c r="D188" s="47" t="s">
        <v>42</v>
      </c>
      <c r="E188" s="53" t="s">
        <v>0</v>
      </c>
      <c r="F188" s="54" t="s">
        <v>150</v>
      </c>
      <c r="H188" s="120">
        <v>4</v>
      </c>
      <c r="J188" s="69"/>
      <c r="L188" s="52"/>
      <c r="M188" s="55"/>
      <c r="T188" s="56"/>
      <c r="AT188" s="53" t="s">
        <v>42</v>
      </c>
      <c r="AU188" s="53" t="s">
        <v>20</v>
      </c>
      <c r="AV188" s="5" t="s">
        <v>20</v>
      </c>
      <c r="AW188" s="5" t="s">
        <v>10</v>
      </c>
      <c r="AX188" s="5" t="s">
        <v>18</v>
      </c>
      <c r="AY188" s="53" t="s">
        <v>34</v>
      </c>
    </row>
    <row r="189" spans="2:51" s="7" customFormat="1" ht="12" hidden="1" outlineLevel="1" x14ac:dyDescent="0.2">
      <c r="B189" s="62"/>
      <c r="C189" s="32"/>
      <c r="D189" s="47" t="s">
        <v>42</v>
      </c>
      <c r="E189" s="63" t="s">
        <v>0</v>
      </c>
      <c r="F189" s="64" t="s">
        <v>148</v>
      </c>
      <c r="H189" s="122">
        <v>7.45</v>
      </c>
      <c r="J189" s="69"/>
      <c r="L189" s="62"/>
      <c r="M189" s="65"/>
      <c r="T189" s="66"/>
      <c r="AT189" s="63" t="s">
        <v>42</v>
      </c>
      <c r="AU189" s="63" t="s">
        <v>20</v>
      </c>
      <c r="AV189" s="7" t="s">
        <v>54</v>
      </c>
      <c r="AW189" s="7" t="s">
        <v>10</v>
      </c>
      <c r="AX189" s="7" t="s">
        <v>18</v>
      </c>
      <c r="AY189" s="63" t="s">
        <v>34</v>
      </c>
    </row>
    <row r="190" spans="2:51" s="4" customFormat="1" ht="12" hidden="1" outlineLevel="1" x14ac:dyDescent="0.2">
      <c r="B190" s="46"/>
      <c r="C190" s="32"/>
      <c r="D190" s="47" t="s">
        <v>42</v>
      </c>
      <c r="E190" s="48" t="s">
        <v>0</v>
      </c>
      <c r="F190" s="49" t="s">
        <v>113</v>
      </c>
      <c r="H190" s="119" t="s">
        <v>0</v>
      </c>
      <c r="J190" s="69"/>
      <c r="L190" s="46"/>
      <c r="M190" s="50"/>
      <c r="T190" s="51"/>
      <c r="AT190" s="48" t="s">
        <v>42</v>
      </c>
      <c r="AU190" s="48" t="s">
        <v>20</v>
      </c>
      <c r="AV190" s="4" t="s">
        <v>19</v>
      </c>
      <c r="AW190" s="4" t="s">
        <v>10</v>
      </c>
      <c r="AX190" s="4" t="s">
        <v>18</v>
      </c>
      <c r="AY190" s="48" t="s">
        <v>34</v>
      </c>
    </row>
    <row r="191" spans="2:51" s="5" customFormat="1" ht="12" hidden="1" outlineLevel="1" x14ac:dyDescent="0.2">
      <c r="B191" s="52"/>
      <c r="C191" s="32"/>
      <c r="D191" s="47" t="s">
        <v>42</v>
      </c>
      <c r="E191" s="53" t="s">
        <v>0</v>
      </c>
      <c r="F191" s="54" t="s">
        <v>151</v>
      </c>
      <c r="H191" s="120">
        <v>4</v>
      </c>
      <c r="J191" s="69"/>
      <c r="L191" s="52"/>
      <c r="M191" s="55"/>
      <c r="T191" s="56"/>
      <c r="AT191" s="53" t="s">
        <v>42</v>
      </c>
      <c r="AU191" s="53" t="s">
        <v>20</v>
      </c>
      <c r="AV191" s="5" t="s">
        <v>20</v>
      </c>
      <c r="AW191" s="5" t="s">
        <v>10</v>
      </c>
      <c r="AX191" s="5" t="s">
        <v>18</v>
      </c>
      <c r="AY191" s="53" t="s">
        <v>34</v>
      </c>
    </row>
    <row r="192" spans="2:51" s="7" customFormat="1" ht="12" hidden="1" outlineLevel="1" x14ac:dyDescent="0.2">
      <c r="B192" s="62"/>
      <c r="C192" s="32"/>
      <c r="D192" s="47" t="s">
        <v>42</v>
      </c>
      <c r="E192" s="63" t="s">
        <v>0</v>
      </c>
      <c r="F192" s="64" t="s">
        <v>148</v>
      </c>
      <c r="H192" s="122">
        <v>4</v>
      </c>
      <c r="J192" s="69"/>
      <c r="L192" s="62"/>
      <c r="M192" s="65"/>
      <c r="T192" s="66"/>
      <c r="AT192" s="63" t="s">
        <v>42</v>
      </c>
      <c r="AU192" s="63" t="s">
        <v>20</v>
      </c>
      <c r="AV192" s="7" t="s">
        <v>54</v>
      </c>
      <c r="AW192" s="7" t="s">
        <v>10</v>
      </c>
      <c r="AX192" s="7" t="s">
        <v>18</v>
      </c>
      <c r="AY192" s="63" t="s">
        <v>34</v>
      </c>
    </row>
    <row r="193" spans="2:65" s="4" customFormat="1" ht="12" hidden="1" outlineLevel="1" x14ac:dyDescent="0.2">
      <c r="B193" s="46"/>
      <c r="C193" s="32"/>
      <c r="D193" s="47" t="s">
        <v>42</v>
      </c>
      <c r="E193" s="48" t="s">
        <v>0</v>
      </c>
      <c r="F193" s="49" t="s">
        <v>114</v>
      </c>
      <c r="H193" s="119" t="s">
        <v>0</v>
      </c>
      <c r="J193" s="69"/>
      <c r="L193" s="46"/>
      <c r="M193" s="50"/>
      <c r="T193" s="51"/>
      <c r="AT193" s="48" t="s">
        <v>42</v>
      </c>
      <c r="AU193" s="48" t="s">
        <v>20</v>
      </c>
      <c r="AV193" s="4" t="s">
        <v>19</v>
      </c>
      <c r="AW193" s="4" t="s">
        <v>10</v>
      </c>
      <c r="AX193" s="4" t="s">
        <v>18</v>
      </c>
      <c r="AY193" s="48" t="s">
        <v>34</v>
      </c>
    </row>
    <row r="194" spans="2:65" s="5" customFormat="1" ht="12" hidden="1" outlineLevel="1" x14ac:dyDescent="0.2">
      <c r="B194" s="52"/>
      <c r="C194" s="32"/>
      <c r="D194" s="47" t="s">
        <v>42</v>
      </c>
      <c r="E194" s="53" t="s">
        <v>0</v>
      </c>
      <c r="F194" s="54" t="s">
        <v>152</v>
      </c>
      <c r="H194" s="120">
        <v>2</v>
      </c>
      <c r="J194" s="69"/>
      <c r="L194" s="52"/>
      <c r="M194" s="55"/>
      <c r="T194" s="56"/>
      <c r="AT194" s="53" t="s">
        <v>42</v>
      </c>
      <c r="AU194" s="53" t="s">
        <v>20</v>
      </c>
      <c r="AV194" s="5" t="s">
        <v>20</v>
      </c>
      <c r="AW194" s="5" t="s">
        <v>10</v>
      </c>
      <c r="AX194" s="5" t="s">
        <v>18</v>
      </c>
      <c r="AY194" s="53" t="s">
        <v>34</v>
      </c>
    </row>
    <row r="195" spans="2:65" s="7" customFormat="1" ht="12" hidden="1" outlineLevel="1" x14ac:dyDescent="0.2">
      <c r="B195" s="62"/>
      <c r="C195" s="32"/>
      <c r="D195" s="47" t="s">
        <v>42</v>
      </c>
      <c r="E195" s="63" t="s">
        <v>0</v>
      </c>
      <c r="F195" s="64" t="s">
        <v>148</v>
      </c>
      <c r="H195" s="122">
        <v>2</v>
      </c>
      <c r="J195" s="69"/>
      <c r="L195" s="62"/>
      <c r="M195" s="65"/>
      <c r="T195" s="66"/>
      <c r="AT195" s="63" t="s">
        <v>42</v>
      </c>
      <c r="AU195" s="63" t="s">
        <v>20</v>
      </c>
      <c r="AV195" s="7" t="s">
        <v>54</v>
      </c>
      <c r="AW195" s="7" t="s">
        <v>10</v>
      </c>
      <c r="AX195" s="7" t="s">
        <v>18</v>
      </c>
      <c r="AY195" s="63" t="s">
        <v>34</v>
      </c>
    </row>
    <row r="196" spans="2:65" s="4" customFormat="1" ht="12" hidden="1" outlineLevel="1" x14ac:dyDescent="0.2">
      <c r="B196" s="46"/>
      <c r="C196" s="32"/>
      <c r="D196" s="47" t="s">
        <v>42</v>
      </c>
      <c r="E196" s="48" t="s">
        <v>0</v>
      </c>
      <c r="F196" s="49" t="s">
        <v>75</v>
      </c>
      <c r="H196" s="119" t="s">
        <v>0</v>
      </c>
      <c r="J196" s="69"/>
      <c r="L196" s="46"/>
      <c r="M196" s="50"/>
      <c r="T196" s="51"/>
      <c r="AT196" s="48" t="s">
        <v>42</v>
      </c>
      <c r="AU196" s="48" t="s">
        <v>20</v>
      </c>
      <c r="AV196" s="4" t="s">
        <v>19</v>
      </c>
      <c r="AW196" s="4" t="s">
        <v>10</v>
      </c>
      <c r="AX196" s="4" t="s">
        <v>18</v>
      </c>
      <c r="AY196" s="48" t="s">
        <v>34</v>
      </c>
    </row>
    <row r="197" spans="2:65" s="5" customFormat="1" ht="12" hidden="1" outlineLevel="1" x14ac:dyDescent="0.2">
      <c r="B197" s="52"/>
      <c r="C197" s="32"/>
      <c r="D197" s="47" t="s">
        <v>42</v>
      </c>
      <c r="E197" s="53" t="s">
        <v>0</v>
      </c>
      <c r="F197" s="54" t="s">
        <v>153</v>
      </c>
      <c r="H197" s="120">
        <v>2</v>
      </c>
      <c r="J197" s="69"/>
      <c r="L197" s="52"/>
      <c r="M197" s="55"/>
      <c r="T197" s="56"/>
      <c r="AT197" s="53" t="s">
        <v>42</v>
      </c>
      <c r="AU197" s="53" t="s">
        <v>20</v>
      </c>
      <c r="AV197" s="5" t="s">
        <v>20</v>
      </c>
      <c r="AW197" s="5" t="s">
        <v>10</v>
      </c>
      <c r="AX197" s="5" t="s">
        <v>18</v>
      </c>
      <c r="AY197" s="53" t="s">
        <v>34</v>
      </c>
    </row>
    <row r="198" spans="2:65" s="5" customFormat="1" ht="12" hidden="1" outlineLevel="1" x14ac:dyDescent="0.2">
      <c r="B198" s="52"/>
      <c r="C198" s="32"/>
      <c r="D198" s="47" t="s">
        <v>42</v>
      </c>
      <c r="E198" s="53" t="s">
        <v>0</v>
      </c>
      <c r="F198" s="54" t="s">
        <v>154</v>
      </c>
      <c r="H198" s="120">
        <v>3</v>
      </c>
      <c r="J198" s="69"/>
      <c r="L198" s="52"/>
      <c r="M198" s="55"/>
      <c r="T198" s="56"/>
      <c r="AT198" s="53" t="s">
        <v>42</v>
      </c>
      <c r="AU198" s="53" t="s">
        <v>20</v>
      </c>
      <c r="AV198" s="5" t="s">
        <v>20</v>
      </c>
      <c r="AW198" s="5" t="s">
        <v>10</v>
      </c>
      <c r="AX198" s="5" t="s">
        <v>18</v>
      </c>
      <c r="AY198" s="53" t="s">
        <v>34</v>
      </c>
    </row>
    <row r="199" spans="2:65" s="7" customFormat="1" ht="12" hidden="1" outlineLevel="1" x14ac:dyDescent="0.2">
      <c r="B199" s="62"/>
      <c r="C199" s="32"/>
      <c r="D199" s="47" t="s">
        <v>42</v>
      </c>
      <c r="E199" s="63" t="s">
        <v>0</v>
      </c>
      <c r="F199" s="64" t="s">
        <v>148</v>
      </c>
      <c r="H199" s="122">
        <v>5</v>
      </c>
      <c r="J199" s="69"/>
      <c r="L199" s="62"/>
      <c r="M199" s="65"/>
      <c r="T199" s="66"/>
      <c r="AT199" s="63" t="s">
        <v>42</v>
      </c>
      <c r="AU199" s="63" t="s">
        <v>20</v>
      </c>
      <c r="AV199" s="7" t="s">
        <v>54</v>
      </c>
      <c r="AW199" s="7" t="s">
        <v>10</v>
      </c>
      <c r="AX199" s="7" t="s">
        <v>18</v>
      </c>
      <c r="AY199" s="63" t="s">
        <v>34</v>
      </c>
    </row>
    <row r="200" spans="2:65" s="4" customFormat="1" ht="12" hidden="1" outlineLevel="1" x14ac:dyDescent="0.2">
      <c r="B200" s="46"/>
      <c r="C200" s="32"/>
      <c r="D200" s="47" t="s">
        <v>42</v>
      </c>
      <c r="E200" s="48" t="s">
        <v>0</v>
      </c>
      <c r="F200" s="49" t="s">
        <v>117</v>
      </c>
      <c r="H200" s="119" t="s">
        <v>0</v>
      </c>
      <c r="J200" s="69"/>
      <c r="L200" s="46"/>
      <c r="M200" s="50"/>
      <c r="T200" s="51"/>
      <c r="AT200" s="48" t="s">
        <v>42</v>
      </c>
      <c r="AU200" s="48" t="s">
        <v>20</v>
      </c>
      <c r="AV200" s="4" t="s">
        <v>19</v>
      </c>
      <c r="AW200" s="4" t="s">
        <v>10</v>
      </c>
      <c r="AX200" s="4" t="s">
        <v>18</v>
      </c>
      <c r="AY200" s="48" t="s">
        <v>34</v>
      </c>
    </row>
    <row r="201" spans="2:65" s="5" customFormat="1" ht="22.5" hidden="1" outlineLevel="1" x14ac:dyDescent="0.2">
      <c r="B201" s="52"/>
      <c r="C201" s="32"/>
      <c r="D201" s="47" t="s">
        <v>42</v>
      </c>
      <c r="E201" s="53" t="s">
        <v>0</v>
      </c>
      <c r="F201" s="54" t="s">
        <v>155</v>
      </c>
      <c r="H201" s="120">
        <v>10</v>
      </c>
      <c r="J201" s="69"/>
      <c r="L201" s="52"/>
      <c r="M201" s="55"/>
      <c r="T201" s="56"/>
      <c r="AT201" s="53" t="s">
        <v>42</v>
      </c>
      <c r="AU201" s="53" t="s">
        <v>20</v>
      </c>
      <c r="AV201" s="5" t="s">
        <v>20</v>
      </c>
      <c r="AW201" s="5" t="s">
        <v>10</v>
      </c>
      <c r="AX201" s="5" t="s">
        <v>18</v>
      </c>
      <c r="AY201" s="53" t="s">
        <v>34</v>
      </c>
    </row>
    <row r="202" spans="2:65" s="6" customFormat="1" ht="12" hidden="1" outlineLevel="1" x14ac:dyDescent="0.2">
      <c r="B202" s="57"/>
      <c r="C202" s="32"/>
      <c r="D202" s="47" t="s">
        <v>42</v>
      </c>
      <c r="E202" s="58" t="s">
        <v>0</v>
      </c>
      <c r="F202" s="59" t="s">
        <v>53</v>
      </c>
      <c r="H202" s="121">
        <v>208.69399999999999</v>
      </c>
      <c r="J202" s="69">
        <f t="shared" ref="J202:J232" si="5">I202*H202</f>
        <v>0</v>
      </c>
      <c r="L202" s="57"/>
      <c r="M202" s="60"/>
      <c r="T202" s="61"/>
      <c r="AT202" s="58" t="s">
        <v>42</v>
      </c>
      <c r="AU202" s="58" t="s">
        <v>20</v>
      </c>
      <c r="AV202" s="6" t="s">
        <v>39</v>
      </c>
      <c r="AW202" s="6" t="s">
        <v>10</v>
      </c>
      <c r="AX202" s="6" t="s">
        <v>19</v>
      </c>
      <c r="AY202" s="58" t="s">
        <v>34</v>
      </c>
    </row>
    <row r="203" spans="2:65" s="5" customFormat="1" ht="12" hidden="1" outlineLevel="1" x14ac:dyDescent="0.2">
      <c r="B203" s="52"/>
      <c r="C203" s="32"/>
      <c r="D203" s="47" t="s">
        <v>42</v>
      </c>
      <c r="F203" s="54" t="s">
        <v>156</v>
      </c>
      <c r="H203" s="120">
        <v>417.38799999999998</v>
      </c>
      <c r="J203" s="69">
        <f t="shared" si="5"/>
        <v>0</v>
      </c>
      <c r="L203" s="52"/>
      <c r="M203" s="55"/>
      <c r="T203" s="56"/>
      <c r="AT203" s="53" t="s">
        <v>42</v>
      </c>
      <c r="AU203" s="53" t="s">
        <v>20</v>
      </c>
      <c r="AV203" s="5" t="s">
        <v>20</v>
      </c>
      <c r="AW203" s="5" t="s">
        <v>1</v>
      </c>
      <c r="AX203" s="5" t="s">
        <v>19</v>
      </c>
      <c r="AY203" s="53" t="s">
        <v>34</v>
      </c>
    </row>
    <row r="204" spans="2:65" s="1" customFormat="1" ht="21.75" customHeight="1" collapsed="1" x14ac:dyDescent="0.2">
      <c r="B204" s="31"/>
      <c r="C204" s="32">
        <v>44</v>
      </c>
      <c r="D204" s="32" t="s">
        <v>36</v>
      </c>
      <c r="E204" s="33" t="s">
        <v>157</v>
      </c>
      <c r="F204" s="34" t="s">
        <v>158</v>
      </c>
      <c r="G204" s="35" t="s">
        <v>91</v>
      </c>
      <c r="H204" s="36">
        <v>17.957999999999998</v>
      </c>
      <c r="I204" s="36"/>
      <c r="J204" s="69">
        <f t="shared" si="5"/>
        <v>0</v>
      </c>
      <c r="K204" s="34" t="s">
        <v>38</v>
      </c>
      <c r="L204" s="12"/>
      <c r="M204" s="37" t="s">
        <v>0</v>
      </c>
      <c r="N204" s="38" t="s">
        <v>13</v>
      </c>
      <c r="O204" s="39">
        <v>0.624</v>
      </c>
      <c r="P204" s="39">
        <f>O204*H204</f>
        <v>11.205791999999999</v>
      </c>
      <c r="Q204" s="39">
        <v>0.04</v>
      </c>
      <c r="R204" s="39">
        <f>Q204*H204</f>
        <v>0.71831999999999996</v>
      </c>
      <c r="S204" s="39">
        <v>0</v>
      </c>
      <c r="T204" s="40">
        <f>S204*H204</f>
        <v>0</v>
      </c>
      <c r="AR204" s="41" t="s">
        <v>39</v>
      </c>
      <c r="AT204" s="41" t="s">
        <v>36</v>
      </c>
      <c r="AU204" s="41" t="s">
        <v>20</v>
      </c>
      <c r="AY204" s="8" t="s">
        <v>34</v>
      </c>
      <c r="BE204" s="42">
        <f>IF(N204="základní",J204,0)</f>
        <v>0</v>
      </c>
      <c r="BF204" s="42">
        <f>IF(N204="snížená",J204,0)</f>
        <v>0</v>
      </c>
      <c r="BG204" s="42">
        <f>IF(N204="zákl. přenesená",J204,0)</f>
        <v>0</v>
      </c>
      <c r="BH204" s="42">
        <f>IF(N204="sníž. přenesená",J204,0)</f>
        <v>0</v>
      </c>
      <c r="BI204" s="42">
        <f>IF(N204="nulová",J204,0)</f>
        <v>0</v>
      </c>
      <c r="BJ204" s="8" t="s">
        <v>19</v>
      </c>
      <c r="BK204" s="42">
        <f>ROUND(I204*H204,2)</f>
        <v>0</v>
      </c>
      <c r="BL204" s="8" t="s">
        <v>39</v>
      </c>
      <c r="BM204" s="41" t="s">
        <v>159</v>
      </c>
    </row>
    <row r="205" spans="2:65" s="1" customFormat="1" ht="12" hidden="1" outlineLevel="1" x14ac:dyDescent="0.2">
      <c r="B205" s="12"/>
      <c r="C205" s="32"/>
      <c r="D205" s="43" t="s">
        <v>40</v>
      </c>
      <c r="F205" s="44" t="s">
        <v>160</v>
      </c>
      <c r="H205" s="42"/>
      <c r="J205" s="69">
        <f t="shared" si="5"/>
        <v>0</v>
      </c>
      <c r="L205" s="12"/>
      <c r="M205" s="45"/>
      <c r="T205" s="15"/>
      <c r="AT205" s="8" t="s">
        <v>40</v>
      </c>
      <c r="AU205" s="8" t="s">
        <v>20</v>
      </c>
    </row>
    <row r="206" spans="2:65" s="4" customFormat="1" ht="12" hidden="1" outlineLevel="1" x14ac:dyDescent="0.2">
      <c r="B206" s="46"/>
      <c r="C206" s="32"/>
      <c r="D206" s="47" t="s">
        <v>42</v>
      </c>
      <c r="E206" s="48" t="s">
        <v>0</v>
      </c>
      <c r="F206" s="49" t="s">
        <v>43</v>
      </c>
      <c r="H206" s="119" t="s">
        <v>0</v>
      </c>
      <c r="J206" s="69"/>
      <c r="L206" s="46"/>
      <c r="M206" s="50"/>
      <c r="T206" s="51"/>
      <c r="AT206" s="48" t="s">
        <v>42</v>
      </c>
      <c r="AU206" s="48" t="s">
        <v>20</v>
      </c>
      <c r="AV206" s="4" t="s">
        <v>19</v>
      </c>
      <c r="AW206" s="4" t="s">
        <v>10</v>
      </c>
      <c r="AX206" s="4" t="s">
        <v>18</v>
      </c>
      <c r="AY206" s="48" t="s">
        <v>34</v>
      </c>
    </row>
    <row r="207" spans="2:65" s="4" customFormat="1" ht="12" hidden="1" outlineLevel="1" x14ac:dyDescent="0.2">
      <c r="B207" s="46"/>
      <c r="C207" s="32"/>
      <c r="D207" s="47" t="s">
        <v>42</v>
      </c>
      <c r="E207" s="48" t="s">
        <v>0</v>
      </c>
      <c r="F207" s="49" t="s">
        <v>44</v>
      </c>
      <c r="H207" s="119" t="s">
        <v>0</v>
      </c>
      <c r="J207" s="69"/>
      <c r="L207" s="46"/>
      <c r="M207" s="50"/>
      <c r="T207" s="51"/>
      <c r="AT207" s="48" t="s">
        <v>42</v>
      </c>
      <c r="AU207" s="48" t="s">
        <v>20</v>
      </c>
      <c r="AV207" s="4" t="s">
        <v>19</v>
      </c>
      <c r="AW207" s="4" t="s">
        <v>10</v>
      </c>
      <c r="AX207" s="4" t="s">
        <v>18</v>
      </c>
      <c r="AY207" s="48" t="s">
        <v>34</v>
      </c>
    </row>
    <row r="208" spans="2:65" s="5" customFormat="1" ht="12" hidden="1" outlineLevel="1" x14ac:dyDescent="0.2">
      <c r="B208" s="52"/>
      <c r="C208" s="32"/>
      <c r="D208" s="47" t="s">
        <v>42</v>
      </c>
      <c r="E208" s="53" t="s">
        <v>0</v>
      </c>
      <c r="F208" s="54" t="s">
        <v>161</v>
      </c>
      <c r="H208" s="120">
        <v>1</v>
      </c>
      <c r="J208" s="69"/>
      <c r="L208" s="52"/>
      <c r="M208" s="55"/>
      <c r="T208" s="56"/>
      <c r="AT208" s="53" t="s">
        <v>42</v>
      </c>
      <c r="AU208" s="53" t="s">
        <v>20</v>
      </c>
      <c r="AV208" s="5" t="s">
        <v>20</v>
      </c>
      <c r="AW208" s="5" t="s">
        <v>10</v>
      </c>
      <c r="AX208" s="5" t="s">
        <v>18</v>
      </c>
      <c r="AY208" s="53" t="s">
        <v>34</v>
      </c>
    </row>
    <row r="209" spans="2:51" s="5" customFormat="1" ht="12" hidden="1" outlineLevel="1" x14ac:dyDescent="0.2">
      <c r="B209" s="52"/>
      <c r="C209" s="32"/>
      <c r="D209" s="47" t="s">
        <v>42</v>
      </c>
      <c r="E209" s="53" t="s">
        <v>0</v>
      </c>
      <c r="F209" s="54" t="s">
        <v>162</v>
      </c>
      <c r="H209" s="120">
        <v>0.9</v>
      </c>
      <c r="J209" s="69"/>
      <c r="L209" s="52"/>
      <c r="M209" s="55"/>
      <c r="T209" s="56"/>
      <c r="AT209" s="53" t="s">
        <v>42</v>
      </c>
      <c r="AU209" s="53" t="s">
        <v>20</v>
      </c>
      <c r="AV209" s="5" t="s">
        <v>20</v>
      </c>
      <c r="AW209" s="5" t="s">
        <v>10</v>
      </c>
      <c r="AX209" s="5" t="s">
        <v>18</v>
      </c>
      <c r="AY209" s="53" t="s">
        <v>34</v>
      </c>
    </row>
    <row r="210" spans="2:51" s="5" customFormat="1" ht="12" hidden="1" outlineLevel="1" x14ac:dyDescent="0.2">
      <c r="B210" s="52"/>
      <c r="C210" s="32"/>
      <c r="D210" s="47" t="s">
        <v>42</v>
      </c>
      <c r="E210" s="53" t="s">
        <v>0</v>
      </c>
      <c r="F210" s="54" t="s">
        <v>163</v>
      </c>
      <c r="H210" s="120">
        <v>2.52</v>
      </c>
      <c r="J210" s="69"/>
      <c r="L210" s="52"/>
      <c r="M210" s="55"/>
      <c r="T210" s="56"/>
      <c r="AT210" s="53" t="s">
        <v>42</v>
      </c>
      <c r="AU210" s="53" t="s">
        <v>20</v>
      </c>
      <c r="AV210" s="5" t="s">
        <v>20</v>
      </c>
      <c r="AW210" s="5" t="s">
        <v>10</v>
      </c>
      <c r="AX210" s="5" t="s">
        <v>18</v>
      </c>
      <c r="AY210" s="53" t="s">
        <v>34</v>
      </c>
    </row>
    <row r="211" spans="2:51" s="5" customFormat="1" ht="12" hidden="1" outlineLevel="1" x14ac:dyDescent="0.2">
      <c r="B211" s="52"/>
      <c r="C211" s="32"/>
      <c r="D211" s="47" t="s">
        <v>42</v>
      </c>
      <c r="E211" s="53" t="s">
        <v>0</v>
      </c>
      <c r="F211" s="54" t="s">
        <v>164</v>
      </c>
      <c r="H211" s="120">
        <v>2.94</v>
      </c>
      <c r="J211" s="69"/>
      <c r="L211" s="52"/>
      <c r="M211" s="55"/>
      <c r="T211" s="56"/>
      <c r="AT211" s="53" t="s">
        <v>42</v>
      </c>
      <c r="AU211" s="53" t="s">
        <v>20</v>
      </c>
      <c r="AV211" s="5" t="s">
        <v>20</v>
      </c>
      <c r="AW211" s="5" t="s">
        <v>10</v>
      </c>
      <c r="AX211" s="5" t="s">
        <v>18</v>
      </c>
      <c r="AY211" s="53" t="s">
        <v>34</v>
      </c>
    </row>
    <row r="212" spans="2:51" s="4" customFormat="1" ht="12" hidden="1" outlineLevel="1" x14ac:dyDescent="0.2">
      <c r="B212" s="46"/>
      <c r="C212" s="32"/>
      <c r="D212" s="47" t="s">
        <v>42</v>
      </c>
      <c r="E212" s="48" t="s">
        <v>0</v>
      </c>
      <c r="F212" s="49" t="s">
        <v>109</v>
      </c>
      <c r="H212" s="119" t="s">
        <v>0</v>
      </c>
      <c r="J212" s="69"/>
      <c r="L212" s="46"/>
      <c r="M212" s="50"/>
      <c r="T212" s="51"/>
      <c r="AT212" s="48" t="s">
        <v>42</v>
      </c>
      <c r="AU212" s="48" t="s">
        <v>20</v>
      </c>
      <c r="AV212" s="4" t="s">
        <v>19</v>
      </c>
      <c r="AW212" s="4" t="s">
        <v>10</v>
      </c>
      <c r="AX212" s="4" t="s">
        <v>18</v>
      </c>
      <c r="AY212" s="48" t="s">
        <v>34</v>
      </c>
    </row>
    <row r="213" spans="2:51" s="5" customFormat="1" ht="12" hidden="1" outlineLevel="1" x14ac:dyDescent="0.2">
      <c r="B213" s="52"/>
      <c r="C213" s="32"/>
      <c r="D213" s="47" t="s">
        <v>42</v>
      </c>
      <c r="E213" s="53" t="s">
        <v>0</v>
      </c>
      <c r="F213" s="54" t="s">
        <v>165</v>
      </c>
      <c r="H213" s="120">
        <v>0.58499999999999996</v>
      </c>
      <c r="J213" s="69"/>
      <c r="L213" s="52"/>
      <c r="M213" s="55"/>
      <c r="T213" s="56"/>
      <c r="AT213" s="53" t="s">
        <v>42</v>
      </c>
      <c r="AU213" s="53" t="s">
        <v>20</v>
      </c>
      <c r="AV213" s="5" t="s">
        <v>20</v>
      </c>
      <c r="AW213" s="5" t="s">
        <v>10</v>
      </c>
      <c r="AX213" s="5" t="s">
        <v>18</v>
      </c>
      <c r="AY213" s="53" t="s">
        <v>34</v>
      </c>
    </row>
    <row r="214" spans="2:51" s="5" customFormat="1" ht="12" hidden="1" outlineLevel="1" x14ac:dyDescent="0.2">
      <c r="B214" s="52"/>
      <c r="C214" s="32"/>
      <c r="D214" s="47" t="s">
        <v>42</v>
      </c>
      <c r="E214" s="53" t="s">
        <v>0</v>
      </c>
      <c r="F214" s="54" t="s">
        <v>166</v>
      </c>
      <c r="H214" s="120">
        <v>1.17</v>
      </c>
      <c r="J214" s="69"/>
      <c r="L214" s="52"/>
      <c r="M214" s="55"/>
      <c r="T214" s="56"/>
      <c r="AT214" s="53" t="s">
        <v>42</v>
      </c>
      <c r="AU214" s="53" t="s">
        <v>20</v>
      </c>
      <c r="AV214" s="5" t="s">
        <v>20</v>
      </c>
      <c r="AW214" s="5" t="s">
        <v>10</v>
      </c>
      <c r="AX214" s="5" t="s">
        <v>18</v>
      </c>
      <c r="AY214" s="53" t="s">
        <v>34</v>
      </c>
    </row>
    <row r="215" spans="2:51" s="5" customFormat="1" ht="12" hidden="1" outlineLevel="1" x14ac:dyDescent="0.2">
      <c r="B215" s="52"/>
      <c r="C215" s="32"/>
      <c r="D215" s="47" t="s">
        <v>42</v>
      </c>
      <c r="E215" s="53" t="s">
        <v>0</v>
      </c>
      <c r="F215" s="54" t="s">
        <v>167</v>
      </c>
      <c r="H215" s="120">
        <v>0.58499999999999996</v>
      </c>
      <c r="J215" s="69"/>
      <c r="L215" s="52"/>
      <c r="M215" s="55"/>
      <c r="T215" s="56"/>
      <c r="AT215" s="53" t="s">
        <v>42</v>
      </c>
      <c r="AU215" s="53" t="s">
        <v>20</v>
      </c>
      <c r="AV215" s="5" t="s">
        <v>20</v>
      </c>
      <c r="AW215" s="5" t="s">
        <v>10</v>
      </c>
      <c r="AX215" s="5" t="s">
        <v>18</v>
      </c>
      <c r="AY215" s="53" t="s">
        <v>34</v>
      </c>
    </row>
    <row r="216" spans="2:51" s="4" customFormat="1" ht="12" hidden="1" outlineLevel="1" x14ac:dyDescent="0.2">
      <c r="B216" s="46"/>
      <c r="C216" s="32"/>
      <c r="D216" s="47" t="s">
        <v>42</v>
      </c>
      <c r="E216" s="48" t="s">
        <v>0</v>
      </c>
      <c r="F216" s="49" t="s">
        <v>113</v>
      </c>
      <c r="H216" s="119" t="s">
        <v>0</v>
      </c>
      <c r="J216" s="69"/>
      <c r="L216" s="46"/>
      <c r="M216" s="50"/>
      <c r="T216" s="51"/>
      <c r="AT216" s="48" t="s">
        <v>42</v>
      </c>
      <c r="AU216" s="48" t="s">
        <v>20</v>
      </c>
      <c r="AV216" s="4" t="s">
        <v>19</v>
      </c>
      <c r="AW216" s="4" t="s">
        <v>10</v>
      </c>
      <c r="AX216" s="4" t="s">
        <v>18</v>
      </c>
      <c r="AY216" s="48" t="s">
        <v>34</v>
      </c>
    </row>
    <row r="217" spans="2:51" s="5" customFormat="1" ht="12" hidden="1" outlineLevel="1" x14ac:dyDescent="0.2">
      <c r="B217" s="52"/>
      <c r="C217" s="32"/>
      <c r="D217" s="47" t="s">
        <v>42</v>
      </c>
      <c r="E217" s="53" t="s">
        <v>0</v>
      </c>
      <c r="F217" s="54" t="s">
        <v>168</v>
      </c>
      <c r="H217" s="120">
        <v>0.58499999999999996</v>
      </c>
      <c r="J217" s="69"/>
      <c r="L217" s="52"/>
      <c r="M217" s="55"/>
      <c r="T217" s="56"/>
      <c r="AT217" s="53" t="s">
        <v>42</v>
      </c>
      <c r="AU217" s="53" t="s">
        <v>20</v>
      </c>
      <c r="AV217" s="5" t="s">
        <v>20</v>
      </c>
      <c r="AW217" s="5" t="s">
        <v>10</v>
      </c>
      <c r="AX217" s="5" t="s">
        <v>18</v>
      </c>
      <c r="AY217" s="53" t="s">
        <v>34</v>
      </c>
    </row>
    <row r="218" spans="2:51" s="5" customFormat="1" ht="12" hidden="1" outlineLevel="1" x14ac:dyDescent="0.2">
      <c r="B218" s="52"/>
      <c r="C218" s="32"/>
      <c r="D218" s="47" t="s">
        <v>42</v>
      </c>
      <c r="E218" s="53" t="s">
        <v>0</v>
      </c>
      <c r="F218" s="54" t="s">
        <v>166</v>
      </c>
      <c r="H218" s="120">
        <v>1.17</v>
      </c>
      <c r="J218" s="69"/>
      <c r="L218" s="52"/>
      <c r="M218" s="55"/>
      <c r="T218" s="56"/>
      <c r="AT218" s="53" t="s">
        <v>42</v>
      </c>
      <c r="AU218" s="53" t="s">
        <v>20</v>
      </c>
      <c r="AV218" s="5" t="s">
        <v>20</v>
      </c>
      <c r="AW218" s="5" t="s">
        <v>10</v>
      </c>
      <c r="AX218" s="5" t="s">
        <v>18</v>
      </c>
      <c r="AY218" s="53" t="s">
        <v>34</v>
      </c>
    </row>
    <row r="219" spans="2:51" s="5" customFormat="1" ht="12" hidden="1" outlineLevel="1" x14ac:dyDescent="0.2">
      <c r="B219" s="52"/>
      <c r="C219" s="32"/>
      <c r="D219" s="47" t="s">
        <v>42</v>
      </c>
      <c r="E219" s="53" t="s">
        <v>0</v>
      </c>
      <c r="F219" s="54" t="s">
        <v>167</v>
      </c>
      <c r="H219" s="120">
        <v>0.58499999999999996</v>
      </c>
      <c r="J219" s="69"/>
      <c r="L219" s="52"/>
      <c r="M219" s="55"/>
      <c r="T219" s="56"/>
      <c r="AT219" s="53" t="s">
        <v>42</v>
      </c>
      <c r="AU219" s="53" t="s">
        <v>20</v>
      </c>
      <c r="AV219" s="5" t="s">
        <v>20</v>
      </c>
      <c r="AW219" s="5" t="s">
        <v>10</v>
      </c>
      <c r="AX219" s="5" t="s">
        <v>18</v>
      </c>
      <c r="AY219" s="53" t="s">
        <v>34</v>
      </c>
    </row>
    <row r="220" spans="2:51" s="4" customFormat="1" ht="12" hidden="1" outlineLevel="1" x14ac:dyDescent="0.2">
      <c r="B220" s="46"/>
      <c r="C220" s="32"/>
      <c r="D220" s="47" t="s">
        <v>42</v>
      </c>
      <c r="E220" s="48" t="s">
        <v>0</v>
      </c>
      <c r="F220" s="49" t="s">
        <v>114</v>
      </c>
      <c r="H220" s="119" t="s">
        <v>0</v>
      </c>
      <c r="J220" s="69"/>
      <c r="L220" s="46"/>
      <c r="M220" s="50"/>
      <c r="T220" s="51"/>
      <c r="AT220" s="48" t="s">
        <v>42</v>
      </c>
      <c r="AU220" s="48" t="s">
        <v>20</v>
      </c>
      <c r="AV220" s="4" t="s">
        <v>19</v>
      </c>
      <c r="AW220" s="4" t="s">
        <v>10</v>
      </c>
      <c r="AX220" s="4" t="s">
        <v>18</v>
      </c>
      <c r="AY220" s="48" t="s">
        <v>34</v>
      </c>
    </row>
    <row r="221" spans="2:51" s="5" customFormat="1" ht="12" hidden="1" outlineLevel="1" x14ac:dyDescent="0.2">
      <c r="B221" s="52"/>
      <c r="C221" s="32"/>
      <c r="D221" s="47" t="s">
        <v>42</v>
      </c>
      <c r="E221" s="53" t="s">
        <v>0</v>
      </c>
      <c r="F221" s="54" t="s">
        <v>165</v>
      </c>
      <c r="H221" s="120">
        <v>0.58499999999999996</v>
      </c>
      <c r="J221" s="69"/>
      <c r="L221" s="52"/>
      <c r="M221" s="55"/>
      <c r="T221" s="56"/>
      <c r="AT221" s="53" t="s">
        <v>42</v>
      </c>
      <c r="AU221" s="53" t="s">
        <v>20</v>
      </c>
      <c r="AV221" s="5" t="s">
        <v>20</v>
      </c>
      <c r="AW221" s="5" t="s">
        <v>10</v>
      </c>
      <c r="AX221" s="5" t="s">
        <v>18</v>
      </c>
      <c r="AY221" s="53" t="s">
        <v>34</v>
      </c>
    </row>
    <row r="222" spans="2:51" s="5" customFormat="1" ht="12" hidden="1" outlineLevel="1" x14ac:dyDescent="0.2">
      <c r="B222" s="52"/>
      <c r="C222" s="32"/>
      <c r="D222" s="47" t="s">
        <v>42</v>
      </c>
      <c r="E222" s="53" t="s">
        <v>0</v>
      </c>
      <c r="F222" s="54" t="s">
        <v>166</v>
      </c>
      <c r="H222" s="120">
        <v>1.17</v>
      </c>
      <c r="J222" s="69"/>
      <c r="L222" s="52"/>
      <c r="M222" s="55"/>
      <c r="T222" s="56"/>
      <c r="AT222" s="53" t="s">
        <v>42</v>
      </c>
      <c r="AU222" s="53" t="s">
        <v>20</v>
      </c>
      <c r="AV222" s="5" t="s">
        <v>20</v>
      </c>
      <c r="AW222" s="5" t="s">
        <v>10</v>
      </c>
      <c r="AX222" s="5" t="s">
        <v>18</v>
      </c>
      <c r="AY222" s="53" t="s">
        <v>34</v>
      </c>
    </row>
    <row r="223" spans="2:51" s="5" customFormat="1" ht="12" hidden="1" outlineLevel="1" x14ac:dyDescent="0.2">
      <c r="B223" s="52"/>
      <c r="C223" s="32"/>
      <c r="D223" s="47" t="s">
        <v>42</v>
      </c>
      <c r="E223" s="53" t="s">
        <v>0</v>
      </c>
      <c r="F223" s="54" t="s">
        <v>167</v>
      </c>
      <c r="H223" s="120">
        <v>0.58499999999999996</v>
      </c>
      <c r="J223" s="69"/>
      <c r="L223" s="52"/>
      <c r="M223" s="55"/>
      <c r="T223" s="56"/>
      <c r="AT223" s="53" t="s">
        <v>42</v>
      </c>
      <c r="AU223" s="53" t="s">
        <v>20</v>
      </c>
      <c r="AV223" s="5" t="s">
        <v>20</v>
      </c>
      <c r="AW223" s="5" t="s">
        <v>10</v>
      </c>
      <c r="AX223" s="5" t="s">
        <v>18</v>
      </c>
      <c r="AY223" s="53" t="s">
        <v>34</v>
      </c>
    </row>
    <row r="224" spans="2:51" s="4" customFormat="1" ht="12" hidden="1" outlineLevel="1" x14ac:dyDescent="0.2">
      <c r="B224" s="46"/>
      <c r="C224" s="32"/>
      <c r="D224" s="47" t="s">
        <v>42</v>
      </c>
      <c r="E224" s="48" t="s">
        <v>0</v>
      </c>
      <c r="F224" s="49" t="s">
        <v>75</v>
      </c>
      <c r="H224" s="119" t="s">
        <v>0</v>
      </c>
      <c r="J224" s="69"/>
      <c r="L224" s="46"/>
      <c r="M224" s="50"/>
      <c r="T224" s="51"/>
      <c r="AT224" s="48" t="s">
        <v>42</v>
      </c>
      <c r="AU224" s="48" t="s">
        <v>20</v>
      </c>
      <c r="AV224" s="4" t="s">
        <v>19</v>
      </c>
      <c r="AW224" s="4" t="s">
        <v>10</v>
      </c>
      <c r="AX224" s="4" t="s">
        <v>18</v>
      </c>
      <c r="AY224" s="48" t="s">
        <v>34</v>
      </c>
    </row>
    <row r="225" spans="2:65" s="5" customFormat="1" ht="12" hidden="1" outlineLevel="1" x14ac:dyDescent="0.2">
      <c r="B225" s="52"/>
      <c r="C225" s="32"/>
      <c r="D225" s="47" t="s">
        <v>42</v>
      </c>
      <c r="E225" s="53" t="s">
        <v>0</v>
      </c>
      <c r="F225" s="54" t="s">
        <v>165</v>
      </c>
      <c r="H225" s="120">
        <v>0.58499999999999996</v>
      </c>
      <c r="J225" s="69"/>
      <c r="L225" s="52"/>
      <c r="M225" s="55"/>
      <c r="T225" s="56"/>
      <c r="AT225" s="53" t="s">
        <v>42</v>
      </c>
      <c r="AU225" s="53" t="s">
        <v>20</v>
      </c>
      <c r="AV225" s="5" t="s">
        <v>20</v>
      </c>
      <c r="AW225" s="5" t="s">
        <v>10</v>
      </c>
      <c r="AX225" s="5" t="s">
        <v>18</v>
      </c>
      <c r="AY225" s="53" t="s">
        <v>34</v>
      </c>
    </row>
    <row r="226" spans="2:65" s="5" customFormat="1" ht="12" hidden="1" outlineLevel="1" x14ac:dyDescent="0.2">
      <c r="B226" s="52"/>
      <c r="C226" s="32"/>
      <c r="D226" s="47" t="s">
        <v>42</v>
      </c>
      <c r="E226" s="53" t="s">
        <v>0</v>
      </c>
      <c r="F226" s="54" t="s">
        <v>166</v>
      </c>
      <c r="H226" s="120">
        <v>1.17</v>
      </c>
      <c r="J226" s="69"/>
      <c r="L226" s="52"/>
      <c r="M226" s="55"/>
      <c r="T226" s="56"/>
      <c r="AT226" s="53" t="s">
        <v>42</v>
      </c>
      <c r="AU226" s="53" t="s">
        <v>20</v>
      </c>
      <c r="AV226" s="5" t="s">
        <v>20</v>
      </c>
      <c r="AW226" s="5" t="s">
        <v>10</v>
      </c>
      <c r="AX226" s="5" t="s">
        <v>18</v>
      </c>
      <c r="AY226" s="53" t="s">
        <v>34</v>
      </c>
    </row>
    <row r="227" spans="2:65" s="5" customFormat="1" ht="12" hidden="1" outlineLevel="1" x14ac:dyDescent="0.2">
      <c r="B227" s="52"/>
      <c r="C227" s="32"/>
      <c r="D227" s="47" t="s">
        <v>42</v>
      </c>
      <c r="E227" s="53" t="s">
        <v>0</v>
      </c>
      <c r="F227" s="54" t="s">
        <v>167</v>
      </c>
      <c r="H227" s="120">
        <v>0.58499999999999996</v>
      </c>
      <c r="J227" s="69"/>
      <c r="L227" s="52"/>
      <c r="M227" s="55"/>
      <c r="T227" s="56"/>
      <c r="AT227" s="53" t="s">
        <v>42</v>
      </c>
      <c r="AU227" s="53" t="s">
        <v>20</v>
      </c>
      <c r="AV227" s="5" t="s">
        <v>20</v>
      </c>
      <c r="AW227" s="5" t="s">
        <v>10</v>
      </c>
      <c r="AX227" s="5" t="s">
        <v>18</v>
      </c>
      <c r="AY227" s="53" t="s">
        <v>34</v>
      </c>
    </row>
    <row r="228" spans="2:65" s="4" customFormat="1" ht="12" hidden="1" outlineLevel="1" x14ac:dyDescent="0.2">
      <c r="B228" s="46"/>
      <c r="C228" s="32"/>
      <c r="D228" s="47" t="s">
        <v>42</v>
      </c>
      <c r="E228" s="48" t="s">
        <v>0</v>
      </c>
      <c r="F228" s="49" t="s">
        <v>117</v>
      </c>
      <c r="H228" s="119" t="s">
        <v>0</v>
      </c>
      <c r="J228" s="69"/>
      <c r="L228" s="46"/>
      <c r="M228" s="50"/>
      <c r="T228" s="51"/>
      <c r="AT228" s="48" t="s">
        <v>42</v>
      </c>
      <c r="AU228" s="48" t="s">
        <v>20</v>
      </c>
      <c r="AV228" s="4" t="s">
        <v>19</v>
      </c>
      <c r="AW228" s="4" t="s">
        <v>10</v>
      </c>
      <c r="AX228" s="4" t="s">
        <v>18</v>
      </c>
      <c r="AY228" s="48" t="s">
        <v>34</v>
      </c>
    </row>
    <row r="229" spans="2:65" s="5" customFormat="1" ht="12" hidden="1" outlineLevel="1" x14ac:dyDescent="0.2">
      <c r="B229" s="52"/>
      <c r="C229" s="32"/>
      <c r="D229" s="47" t="s">
        <v>42</v>
      </c>
      <c r="E229" s="53" t="s">
        <v>0</v>
      </c>
      <c r="F229" s="54" t="s">
        <v>169</v>
      </c>
      <c r="H229" s="120">
        <v>0.82499999999999996</v>
      </c>
      <c r="J229" s="69"/>
      <c r="L229" s="52"/>
      <c r="M229" s="55"/>
      <c r="T229" s="56"/>
      <c r="AT229" s="53" t="s">
        <v>42</v>
      </c>
      <c r="AU229" s="53" t="s">
        <v>20</v>
      </c>
      <c r="AV229" s="5" t="s">
        <v>20</v>
      </c>
      <c r="AW229" s="5" t="s">
        <v>10</v>
      </c>
      <c r="AX229" s="5" t="s">
        <v>18</v>
      </c>
      <c r="AY229" s="53" t="s">
        <v>34</v>
      </c>
    </row>
    <row r="230" spans="2:65" s="5" customFormat="1" ht="12" hidden="1" outlineLevel="1" x14ac:dyDescent="0.2">
      <c r="B230" s="52"/>
      <c r="C230" s="32"/>
      <c r="D230" s="47" t="s">
        <v>42</v>
      </c>
      <c r="E230" s="53" t="s">
        <v>0</v>
      </c>
      <c r="F230" s="54" t="s">
        <v>170</v>
      </c>
      <c r="H230" s="120">
        <v>0.41299999999999998</v>
      </c>
      <c r="J230" s="69">
        <f t="shared" si="5"/>
        <v>0</v>
      </c>
      <c r="L230" s="52"/>
      <c r="M230" s="55"/>
      <c r="T230" s="56"/>
      <c r="AT230" s="53" t="s">
        <v>42</v>
      </c>
      <c r="AU230" s="53" t="s">
        <v>20</v>
      </c>
      <c r="AV230" s="5" t="s">
        <v>20</v>
      </c>
      <c r="AW230" s="5" t="s">
        <v>10</v>
      </c>
      <c r="AX230" s="5" t="s">
        <v>18</v>
      </c>
      <c r="AY230" s="53" t="s">
        <v>34</v>
      </c>
    </row>
    <row r="231" spans="2:65" s="6" customFormat="1" ht="12" hidden="1" outlineLevel="1" x14ac:dyDescent="0.2">
      <c r="B231" s="57"/>
      <c r="C231" s="32"/>
      <c r="D231" s="47" t="s">
        <v>42</v>
      </c>
      <c r="E231" s="58" t="s">
        <v>0</v>
      </c>
      <c r="F231" s="59" t="s">
        <v>53</v>
      </c>
      <c r="H231" s="121">
        <v>17.957999999999998</v>
      </c>
      <c r="J231" s="69">
        <f t="shared" si="5"/>
        <v>0</v>
      </c>
      <c r="L231" s="57"/>
      <c r="M231" s="60"/>
      <c r="T231" s="61"/>
      <c r="AT231" s="58" t="s">
        <v>42</v>
      </c>
      <c r="AU231" s="58" t="s">
        <v>20</v>
      </c>
      <c r="AV231" s="6" t="s">
        <v>39</v>
      </c>
      <c r="AW231" s="6" t="s">
        <v>10</v>
      </c>
      <c r="AX231" s="6" t="s">
        <v>19</v>
      </c>
      <c r="AY231" s="58" t="s">
        <v>34</v>
      </c>
    </row>
    <row r="232" spans="2:65" s="1" customFormat="1" ht="21.75" customHeight="1" collapsed="1" x14ac:dyDescent="0.2">
      <c r="B232" s="31"/>
      <c r="C232" s="32">
        <v>45</v>
      </c>
      <c r="D232" s="32" t="s">
        <v>36</v>
      </c>
      <c r="E232" s="33" t="s">
        <v>172</v>
      </c>
      <c r="F232" s="34" t="s">
        <v>158</v>
      </c>
      <c r="G232" s="35" t="s">
        <v>91</v>
      </c>
      <c r="H232" s="36">
        <v>25.475000000000001</v>
      </c>
      <c r="I232" s="36"/>
      <c r="J232" s="69">
        <f t="shared" si="5"/>
        <v>0</v>
      </c>
      <c r="K232" s="34" t="s">
        <v>0</v>
      </c>
      <c r="L232" s="12"/>
      <c r="M232" s="37" t="s">
        <v>0</v>
      </c>
      <c r="N232" s="38" t="s">
        <v>13</v>
      </c>
      <c r="O232" s="39">
        <v>0.624</v>
      </c>
      <c r="P232" s="39">
        <f>O232*H232</f>
        <v>15.896400000000002</v>
      </c>
      <c r="Q232" s="39">
        <v>0.04</v>
      </c>
      <c r="R232" s="39">
        <f>Q232*H232</f>
        <v>1.0190000000000001</v>
      </c>
      <c r="S232" s="39">
        <v>0</v>
      </c>
      <c r="T232" s="40">
        <f>S232*H232</f>
        <v>0</v>
      </c>
      <c r="AR232" s="41" t="s">
        <v>39</v>
      </c>
      <c r="AT232" s="41" t="s">
        <v>36</v>
      </c>
      <c r="AU232" s="41" t="s">
        <v>20</v>
      </c>
      <c r="AY232" s="8" t="s">
        <v>34</v>
      </c>
      <c r="BE232" s="42">
        <f>IF(N232="základní",J232,0)</f>
        <v>0</v>
      </c>
      <c r="BF232" s="42">
        <f>IF(N232="snížená",J232,0)</f>
        <v>0</v>
      </c>
      <c r="BG232" s="42">
        <f>IF(N232="zákl. přenesená",J232,0)</f>
        <v>0</v>
      </c>
      <c r="BH232" s="42">
        <f>IF(N232="sníž. přenesená",J232,0)</f>
        <v>0</v>
      </c>
      <c r="BI232" s="42">
        <f>IF(N232="nulová",J232,0)</f>
        <v>0</v>
      </c>
      <c r="BJ232" s="8" t="s">
        <v>19</v>
      </c>
      <c r="BK232" s="42">
        <f>ROUND(I232*H232,2)</f>
        <v>0</v>
      </c>
      <c r="BL232" s="8" t="s">
        <v>39</v>
      </c>
      <c r="BM232" s="41" t="s">
        <v>173</v>
      </c>
    </row>
    <row r="233" spans="2:65" s="4" customFormat="1" ht="12" hidden="1" outlineLevel="1" x14ac:dyDescent="0.2">
      <c r="B233" s="46"/>
      <c r="C233" s="32"/>
      <c r="D233" s="47" t="s">
        <v>42</v>
      </c>
      <c r="E233" s="48" t="s">
        <v>0</v>
      </c>
      <c r="F233" s="49" t="s">
        <v>174</v>
      </c>
      <c r="H233" s="119" t="s">
        <v>0</v>
      </c>
      <c r="J233" s="69"/>
      <c r="L233" s="46"/>
      <c r="M233" s="50"/>
      <c r="T233" s="51"/>
      <c r="AT233" s="48" t="s">
        <v>42</v>
      </c>
      <c r="AU233" s="48" t="s">
        <v>20</v>
      </c>
      <c r="AV233" s="4" t="s">
        <v>19</v>
      </c>
      <c r="AW233" s="4" t="s">
        <v>10</v>
      </c>
      <c r="AX233" s="4" t="s">
        <v>18</v>
      </c>
      <c r="AY233" s="48" t="s">
        <v>34</v>
      </c>
    </row>
    <row r="234" spans="2:65" s="4" customFormat="1" ht="12" hidden="1" outlineLevel="1" x14ac:dyDescent="0.2">
      <c r="B234" s="46"/>
      <c r="C234" s="32"/>
      <c r="D234" s="47" t="s">
        <v>42</v>
      </c>
      <c r="E234" s="48" t="s">
        <v>0</v>
      </c>
      <c r="F234" s="49" t="s">
        <v>73</v>
      </c>
      <c r="H234" s="119" t="s">
        <v>0</v>
      </c>
      <c r="J234" s="69"/>
      <c r="L234" s="46"/>
      <c r="M234" s="50"/>
      <c r="T234" s="51"/>
      <c r="AT234" s="48" t="s">
        <v>42</v>
      </c>
      <c r="AU234" s="48" t="s">
        <v>20</v>
      </c>
      <c r="AV234" s="4" t="s">
        <v>19</v>
      </c>
      <c r="AW234" s="4" t="s">
        <v>10</v>
      </c>
      <c r="AX234" s="4" t="s">
        <v>18</v>
      </c>
      <c r="AY234" s="48" t="s">
        <v>34</v>
      </c>
    </row>
    <row r="235" spans="2:65" s="4" customFormat="1" ht="12" hidden="1" outlineLevel="1" x14ac:dyDescent="0.2">
      <c r="B235" s="46"/>
      <c r="C235" s="32"/>
      <c r="D235" s="47" t="s">
        <v>42</v>
      </c>
      <c r="E235" s="48" t="s">
        <v>0</v>
      </c>
      <c r="F235" s="49" t="s">
        <v>44</v>
      </c>
      <c r="H235" s="119" t="s">
        <v>0</v>
      </c>
      <c r="J235" s="69"/>
      <c r="L235" s="46"/>
      <c r="M235" s="50"/>
      <c r="T235" s="51"/>
      <c r="AT235" s="48" t="s">
        <v>42</v>
      </c>
      <c r="AU235" s="48" t="s">
        <v>20</v>
      </c>
      <c r="AV235" s="4" t="s">
        <v>19</v>
      </c>
      <c r="AW235" s="4" t="s">
        <v>10</v>
      </c>
      <c r="AX235" s="4" t="s">
        <v>18</v>
      </c>
      <c r="AY235" s="48" t="s">
        <v>34</v>
      </c>
    </row>
    <row r="236" spans="2:65" s="5" customFormat="1" ht="12" hidden="1" outlineLevel="1" x14ac:dyDescent="0.2">
      <c r="B236" s="52"/>
      <c r="C236" s="32"/>
      <c r="D236" s="47" t="s">
        <v>42</v>
      </c>
      <c r="E236" s="53" t="s">
        <v>0</v>
      </c>
      <c r="F236" s="54" t="s">
        <v>175</v>
      </c>
      <c r="H236" s="120">
        <v>13.65</v>
      </c>
      <c r="J236" s="69"/>
      <c r="L236" s="52"/>
      <c r="M236" s="55"/>
      <c r="T236" s="56"/>
      <c r="AT236" s="53" t="s">
        <v>42</v>
      </c>
      <c r="AU236" s="53" t="s">
        <v>20</v>
      </c>
      <c r="AV236" s="5" t="s">
        <v>20</v>
      </c>
      <c r="AW236" s="5" t="s">
        <v>10</v>
      </c>
      <c r="AX236" s="5" t="s">
        <v>18</v>
      </c>
      <c r="AY236" s="53" t="s">
        <v>34</v>
      </c>
    </row>
    <row r="237" spans="2:65" s="4" customFormat="1" ht="12" hidden="1" outlineLevel="1" x14ac:dyDescent="0.2">
      <c r="B237" s="46"/>
      <c r="C237" s="32"/>
      <c r="D237" s="47" t="s">
        <v>42</v>
      </c>
      <c r="E237" s="48" t="s">
        <v>0</v>
      </c>
      <c r="F237" s="49" t="s">
        <v>109</v>
      </c>
      <c r="H237" s="119" t="s">
        <v>0</v>
      </c>
      <c r="J237" s="69"/>
      <c r="L237" s="46"/>
      <c r="M237" s="50"/>
      <c r="T237" s="51"/>
      <c r="AT237" s="48" t="s">
        <v>42</v>
      </c>
      <c r="AU237" s="48" t="s">
        <v>20</v>
      </c>
      <c r="AV237" s="4" t="s">
        <v>19</v>
      </c>
      <c r="AW237" s="4" t="s">
        <v>10</v>
      </c>
      <c r="AX237" s="4" t="s">
        <v>18</v>
      </c>
      <c r="AY237" s="48" t="s">
        <v>34</v>
      </c>
    </row>
    <row r="238" spans="2:65" s="5" customFormat="1" ht="12" hidden="1" outlineLevel="1" x14ac:dyDescent="0.2">
      <c r="B238" s="52"/>
      <c r="C238" s="32"/>
      <c r="D238" s="47" t="s">
        <v>42</v>
      </c>
      <c r="E238" s="53" t="s">
        <v>0</v>
      </c>
      <c r="F238" s="54" t="s">
        <v>176</v>
      </c>
      <c r="H238" s="120">
        <v>2.88</v>
      </c>
      <c r="J238" s="69"/>
      <c r="L238" s="52"/>
      <c r="M238" s="55"/>
      <c r="T238" s="56"/>
      <c r="AT238" s="53" t="s">
        <v>42</v>
      </c>
      <c r="AU238" s="53" t="s">
        <v>20</v>
      </c>
      <c r="AV238" s="5" t="s">
        <v>20</v>
      </c>
      <c r="AW238" s="5" t="s">
        <v>10</v>
      </c>
      <c r="AX238" s="5" t="s">
        <v>18</v>
      </c>
      <c r="AY238" s="53" t="s">
        <v>34</v>
      </c>
    </row>
    <row r="239" spans="2:65" s="5" customFormat="1" ht="12" hidden="1" outlineLevel="1" x14ac:dyDescent="0.2">
      <c r="B239" s="52"/>
      <c r="C239" s="32"/>
      <c r="D239" s="47" t="s">
        <v>42</v>
      </c>
      <c r="E239" s="53" t="s">
        <v>0</v>
      </c>
      <c r="F239" s="54" t="s">
        <v>177</v>
      </c>
      <c r="H239" s="120">
        <v>0.1</v>
      </c>
      <c r="J239" s="69"/>
      <c r="L239" s="52"/>
      <c r="M239" s="55"/>
      <c r="T239" s="56"/>
      <c r="AT239" s="53" t="s">
        <v>42</v>
      </c>
      <c r="AU239" s="53" t="s">
        <v>20</v>
      </c>
      <c r="AV239" s="5" t="s">
        <v>20</v>
      </c>
      <c r="AW239" s="5" t="s">
        <v>10</v>
      </c>
      <c r="AX239" s="5" t="s">
        <v>18</v>
      </c>
      <c r="AY239" s="53" t="s">
        <v>34</v>
      </c>
    </row>
    <row r="240" spans="2:65" s="4" customFormat="1" ht="12" hidden="1" outlineLevel="1" x14ac:dyDescent="0.2">
      <c r="B240" s="46"/>
      <c r="C240" s="32"/>
      <c r="D240" s="47" t="s">
        <v>42</v>
      </c>
      <c r="E240" s="48" t="s">
        <v>0</v>
      </c>
      <c r="F240" s="49" t="s">
        <v>113</v>
      </c>
      <c r="H240" s="119" t="s">
        <v>0</v>
      </c>
      <c r="J240" s="69"/>
      <c r="L240" s="46"/>
      <c r="M240" s="50"/>
      <c r="T240" s="51"/>
      <c r="AT240" s="48" t="s">
        <v>42</v>
      </c>
      <c r="AU240" s="48" t="s">
        <v>20</v>
      </c>
      <c r="AV240" s="4" t="s">
        <v>19</v>
      </c>
      <c r="AW240" s="4" t="s">
        <v>10</v>
      </c>
      <c r="AX240" s="4" t="s">
        <v>18</v>
      </c>
      <c r="AY240" s="48" t="s">
        <v>34</v>
      </c>
    </row>
    <row r="241" spans="2:51" s="5" customFormat="1" ht="12" hidden="1" outlineLevel="1" x14ac:dyDescent="0.2">
      <c r="B241" s="52"/>
      <c r="C241" s="32"/>
      <c r="D241" s="47" t="s">
        <v>42</v>
      </c>
      <c r="E241" s="53" t="s">
        <v>0</v>
      </c>
      <c r="F241" s="54" t="s">
        <v>178</v>
      </c>
      <c r="H241" s="120">
        <v>1.0649999999999999</v>
      </c>
      <c r="J241" s="69"/>
      <c r="L241" s="52"/>
      <c r="M241" s="55"/>
      <c r="T241" s="56"/>
      <c r="AT241" s="53" t="s">
        <v>42</v>
      </c>
      <c r="AU241" s="53" t="s">
        <v>20</v>
      </c>
      <c r="AV241" s="5" t="s">
        <v>20</v>
      </c>
      <c r="AW241" s="5" t="s">
        <v>10</v>
      </c>
      <c r="AX241" s="5" t="s">
        <v>18</v>
      </c>
      <c r="AY241" s="53" t="s">
        <v>34</v>
      </c>
    </row>
    <row r="242" spans="2:51" s="5" customFormat="1" ht="12" hidden="1" outlineLevel="1" x14ac:dyDescent="0.2">
      <c r="B242" s="52"/>
      <c r="C242" s="32"/>
      <c r="D242" s="47" t="s">
        <v>42</v>
      </c>
      <c r="E242" s="53" t="s">
        <v>0</v>
      </c>
      <c r="F242" s="54" t="s">
        <v>179</v>
      </c>
      <c r="H242" s="120">
        <v>0.13</v>
      </c>
      <c r="J242" s="69"/>
      <c r="L242" s="52"/>
      <c r="M242" s="55"/>
      <c r="T242" s="56"/>
      <c r="AT242" s="53" t="s">
        <v>42</v>
      </c>
      <c r="AU242" s="53" t="s">
        <v>20</v>
      </c>
      <c r="AV242" s="5" t="s">
        <v>20</v>
      </c>
      <c r="AW242" s="5" t="s">
        <v>10</v>
      </c>
      <c r="AX242" s="5" t="s">
        <v>18</v>
      </c>
      <c r="AY242" s="53" t="s">
        <v>34</v>
      </c>
    </row>
    <row r="243" spans="2:51" s="4" customFormat="1" ht="12" hidden="1" outlineLevel="1" x14ac:dyDescent="0.2">
      <c r="B243" s="46"/>
      <c r="C243" s="32"/>
      <c r="D243" s="47" t="s">
        <v>42</v>
      </c>
      <c r="E243" s="48" t="s">
        <v>0</v>
      </c>
      <c r="F243" s="49" t="s">
        <v>114</v>
      </c>
      <c r="H243" s="119" t="s">
        <v>0</v>
      </c>
      <c r="J243" s="69"/>
      <c r="L243" s="46"/>
      <c r="M243" s="50"/>
      <c r="T243" s="51"/>
      <c r="AT243" s="48" t="s">
        <v>42</v>
      </c>
      <c r="AU243" s="48" t="s">
        <v>20</v>
      </c>
      <c r="AV243" s="4" t="s">
        <v>19</v>
      </c>
      <c r="AW243" s="4" t="s">
        <v>10</v>
      </c>
      <c r="AX243" s="4" t="s">
        <v>18</v>
      </c>
      <c r="AY243" s="48" t="s">
        <v>34</v>
      </c>
    </row>
    <row r="244" spans="2:51" s="5" customFormat="1" ht="12" hidden="1" outlineLevel="1" x14ac:dyDescent="0.2">
      <c r="B244" s="52"/>
      <c r="C244" s="32"/>
      <c r="D244" s="47" t="s">
        <v>42</v>
      </c>
      <c r="E244" s="53" t="s">
        <v>0</v>
      </c>
      <c r="F244" s="54" t="s">
        <v>180</v>
      </c>
      <c r="H244" s="120">
        <v>0.96</v>
      </c>
      <c r="J244" s="69"/>
      <c r="L244" s="52"/>
      <c r="M244" s="55"/>
      <c r="T244" s="56"/>
      <c r="AT244" s="53" t="s">
        <v>42</v>
      </c>
      <c r="AU244" s="53" t="s">
        <v>20</v>
      </c>
      <c r="AV244" s="5" t="s">
        <v>20</v>
      </c>
      <c r="AW244" s="5" t="s">
        <v>10</v>
      </c>
      <c r="AX244" s="5" t="s">
        <v>18</v>
      </c>
      <c r="AY244" s="53" t="s">
        <v>34</v>
      </c>
    </row>
    <row r="245" spans="2:51" s="5" customFormat="1" ht="12" hidden="1" outlineLevel="1" x14ac:dyDescent="0.2">
      <c r="B245" s="52"/>
      <c r="C245" s="32"/>
      <c r="D245" s="47" t="s">
        <v>42</v>
      </c>
      <c r="E245" s="53" t="s">
        <v>0</v>
      </c>
      <c r="F245" s="54" t="s">
        <v>181</v>
      </c>
      <c r="H245" s="120">
        <v>0.16</v>
      </c>
      <c r="J245" s="69"/>
      <c r="L245" s="52"/>
      <c r="M245" s="55"/>
      <c r="T245" s="56"/>
      <c r="AT245" s="53" t="s">
        <v>42</v>
      </c>
      <c r="AU245" s="53" t="s">
        <v>20</v>
      </c>
      <c r="AV245" s="5" t="s">
        <v>20</v>
      </c>
      <c r="AW245" s="5" t="s">
        <v>10</v>
      </c>
      <c r="AX245" s="5" t="s">
        <v>18</v>
      </c>
      <c r="AY245" s="53" t="s">
        <v>34</v>
      </c>
    </row>
    <row r="246" spans="2:51" s="4" customFormat="1" ht="12" hidden="1" outlineLevel="1" x14ac:dyDescent="0.2">
      <c r="B246" s="46"/>
      <c r="C246" s="32"/>
      <c r="D246" s="47" t="s">
        <v>42</v>
      </c>
      <c r="E246" s="48" t="s">
        <v>0</v>
      </c>
      <c r="F246" s="49" t="s">
        <v>75</v>
      </c>
      <c r="H246" s="119" t="s">
        <v>0</v>
      </c>
      <c r="J246" s="69"/>
      <c r="L246" s="46"/>
      <c r="M246" s="50"/>
      <c r="T246" s="51"/>
      <c r="AT246" s="48" t="s">
        <v>42</v>
      </c>
      <c r="AU246" s="48" t="s">
        <v>20</v>
      </c>
      <c r="AV246" s="4" t="s">
        <v>19</v>
      </c>
      <c r="AW246" s="4" t="s">
        <v>10</v>
      </c>
      <c r="AX246" s="4" t="s">
        <v>18</v>
      </c>
      <c r="AY246" s="48" t="s">
        <v>34</v>
      </c>
    </row>
    <row r="247" spans="2:51" s="5" customFormat="1" ht="12" hidden="1" outlineLevel="1" x14ac:dyDescent="0.2">
      <c r="B247" s="52"/>
      <c r="C247" s="32"/>
      <c r="D247" s="47" t="s">
        <v>42</v>
      </c>
      <c r="E247" s="53" t="s">
        <v>0</v>
      </c>
      <c r="F247" s="54" t="s">
        <v>182</v>
      </c>
      <c r="H247" s="120">
        <v>1.095</v>
      </c>
      <c r="J247" s="69"/>
      <c r="L247" s="52"/>
      <c r="M247" s="55"/>
      <c r="T247" s="56"/>
      <c r="AT247" s="53" t="s">
        <v>42</v>
      </c>
      <c r="AU247" s="53" t="s">
        <v>20</v>
      </c>
      <c r="AV247" s="5" t="s">
        <v>20</v>
      </c>
      <c r="AW247" s="5" t="s">
        <v>10</v>
      </c>
      <c r="AX247" s="5" t="s">
        <v>18</v>
      </c>
      <c r="AY247" s="53" t="s">
        <v>34</v>
      </c>
    </row>
    <row r="248" spans="2:51" s="5" customFormat="1" ht="12" hidden="1" outlineLevel="1" x14ac:dyDescent="0.2">
      <c r="B248" s="52"/>
      <c r="C248" s="32"/>
      <c r="D248" s="47" t="s">
        <v>42</v>
      </c>
      <c r="E248" s="53" t="s">
        <v>0</v>
      </c>
      <c r="F248" s="54" t="s">
        <v>183</v>
      </c>
      <c r="H248" s="120">
        <v>0.15</v>
      </c>
      <c r="J248" s="69"/>
      <c r="L248" s="52"/>
      <c r="M248" s="55"/>
      <c r="T248" s="56"/>
      <c r="AT248" s="53" t="s">
        <v>42</v>
      </c>
      <c r="AU248" s="53" t="s">
        <v>20</v>
      </c>
      <c r="AV248" s="5" t="s">
        <v>20</v>
      </c>
      <c r="AW248" s="5" t="s">
        <v>10</v>
      </c>
      <c r="AX248" s="5" t="s">
        <v>18</v>
      </c>
      <c r="AY248" s="53" t="s">
        <v>34</v>
      </c>
    </row>
    <row r="249" spans="2:51" s="4" customFormat="1" ht="12" hidden="1" outlineLevel="1" x14ac:dyDescent="0.2">
      <c r="B249" s="46"/>
      <c r="C249" s="32"/>
      <c r="D249" s="47" t="s">
        <v>42</v>
      </c>
      <c r="E249" s="48" t="s">
        <v>0</v>
      </c>
      <c r="F249" s="49" t="s">
        <v>117</v>
      </c>
      <c r="H249" s="119" t="s">
        <v>0</v>
      </c>
      <c r="J249" s="69"/>
      <c r="L249" s="46"/>
      <c r="M249" s="50"/>
      <c r="T249" s="51"/>
      <c r="AT249" s="48" t="s">
        <v>42</v>
      </c>
      <c r="AU249" s="48" t="s">
        <v>20</v>
      </c>
      <c r="AV249" s="4" t="s">
        <v>19</v>
      </c>
      <c r="AW249" s="4" t="s">
        <v>10</v>
      </c>
      <c r="AX249" s="4" t="s">
        <v>18</v>
      </c>
      <c r="AY249" s="48" t="s">
        <v>34</v>
      </c>
    </row>
    <row r="250" spans="2:51" s="5" customFormat="1" ht="12" hidden="1" outlineLevel="1" x14ac:dyDescent="0.2">
      <c r="B250" s="52"/>
      <c r="C250" s="32"/>
      <c r="D250" s="47" t="s">
        <v>42</v>
      </c>
      <c r="E250" s="53" t="s">
        <v>0</v>
      </c>
      <c r="F250" s="54" t="s">
        <v>184</v>
      </c>
      <c r="H250" s="120">
        <v>1.1850000000000001</v>
      </c>
      <c r="J250" s="69"/>
      <c r="L250" s="52"/>
      <c r="M250" s="55"/>
      <c r="T250" s="56"/>
      <c r="AT250" s="53" t="s">
        <v>42</v>
      </c>
      <c r="AU250" s="53" t="s">
        <v>20</v>
      </c>
      <c r="AV250" s="5" t="s">
        <v>20</v>
      </c>
      <c r="AW250" s="5" t="s">
        <v>10</v>
      </c>
      <c r="AX250" s="5" t="s">
        <v>18</v>
      </c>
      <c r="AY250" s="53" t="s">
        <v>34</v>
      </c>
    </row>
    <row r="251" spans="2:51" s="4" customFormat="1" ht="12" hidden="1" outlineLevel="1" x14ac:dyDescent="0.2">
      <c r="B251" s="46"/>
      <c r="C251" s="32"/>
      <c r="D251" s="47" t="s">
        <v>42</v>
      </c>
      <c r="E251" s="48" t="s">
        <v>0</v>
      </c>
      <c r="F251" s="49" t="s">
        <v>185</v>
      </c>
      <c r="H251" s="119" t="s">
        <v>0</v>
      </c>
      <c r="J251" s="69"/>
      <c r="L251" s="46"/>
      <c r="M251" s="50"/>
      <c r="T251" s="51"/>
      <c r="AT251" s="48" t="s">
        <v>42</v>
      </c>
      <c r="AU251" s="48" t="s">
        <v>20</v>
      </c>
      <c r="AV251" s="4" t="s">
        <v>19</v>
      </c>
      <c r="AW251" s="4" t="s">
        <v>10</v>
      </c>
      <c r="AX251" s="4" t="s">
        <v>18</v>
      </c>
      <c r="AY251" s="48" t="s">
        <v>34</v>
      </c>
    </row>
    <row r="252" spans="2:51" s="4" customFormat="1" ht="12" hidden="1" outlineLevel="1" x14ac:dyDescent="0.2">
      <c r="B252" s="46"/>
      <c r="C252" s="32"/>
      <c r="D252" s="47" t="s">
        <v>42</v>
      </c>
      <c r="E252" s="48" t="s">
        <v>0</v>
      </c>
      <c r="F252" s="49" t="s">
        <v>109</v>
      </c>
      <c r="H252" s="119" t="s">
        <v>0</v>
      </c>
      <c r="J252" s="69"/>
      <c r="L252" s="46"/>
      <c r="M252" s="50"/>
      <c r="T252" s="51"/>
      <c r="AT252" s="48" t="s">
        <v>42</v>
      </c>
      <c r="AU252" s="48" t="s">
        <v>20</v>
      </c>
      <c r="AV252" s="4" t="s">
        <v>19</v>
      </c>
      <c r="AW252" s="4" t="s">
        <v>10</v>
      </c>
      <c r="AX252" s="4" t="s">
        <v>18</v>
      </c>
      <c r="AY252" s="48" t="s">
        <v>34</v>
      </c>
    </row>
    <row r="253" spans="2:51" s="5" customFormat="1" ht="12" hidden="1" outlineLevel="1" x14ac:dyDescent="0.2">
      <c r="B253" s="52"/>
      <c r="C253" s="32"/>
      <c r="D253" s="47" t="s">
        <v>42</v>
      </c>
      <c r="E253" s="53" t="s">
        <v>0</v>
      </c>
      <c r="F253" s="54" t="s">
        <v>186</v>
      </c>
      <c r="H253" s="120">
        <v>1.51</v>
      </c>
      <c r="J253" s="69"/>
      <c r="L253" s="52"/>
      <c r="M253" s="55"/>
      <c r="T253" s="56"/>
      <c r="AT253" s="53" t="s">
        <v>42</v>
      </c>
      <c r="AU253" s="53" t="s">
        <v>20</v>
      </c>
      <c r="AV253" s="5" t="s">
        <v>20</v>
      </c>
      <c r="AW253" s="5" t="s">
        <v>10</v>
      </c>
      <c r="AX253" s="5" t="s">
        <v>18</v>
      </c>
      <c r="AY253" s="53" t="s">
        <v>34</v>
      </c>
    </row>
    <row r="254" spans="2:51" s="4" customFormat="1" ht="12" hidden="1" outlineLevel="1" x14ac:dyDescent="0.2">
      <c r="B254" s="46"/>
      <c r="C254" s="32"/>
      <c r="D254" s="47" t="s">
        <v>42</v>
      </c>
      <c r="E254" s="48" t="s">
        <v>0</v>
      </c>
      <c r="F254" s="49" t="s">
        <v>113</v>
      </c>
      <c r="H254" s="119" t="s">
        <v>0</v>
      </c>
      <c r="J254" s="69"/>
      <c r="L254" s="46"/>
      <c r="M254" s="50"/>
      <c r="T254" s="51"/>
      <c r="AT254" s="48" t="s">
        <v>42</v>
      </c>
      <c r="AU254" s="48" t="s">
        <v>20</v>
      </c>
      <c r="AV254" s="4" t="s">
        <v>19</v>
      </c>
      <c r="AW254" s="4" t="s">
        <v>10</v>
      </c>
      <c r="AX254" s="4" t="s">
        <v>18</v>
      </c>
      <c r="AY254" s="48" t="s">
        <v>34</v>
      </c>
    </row>
    <row r="255" spans="2:51" s="5" customFormat="1" ht="12" hidden="1" outlineLevel="1" x14ac:dyDescent="0.2">
      <c r="B255" s="52"/>
      <c r="C255" s="32"/>
      <c r="D255" s="47" t="s">
        <v>42</v>
      </c>
      <c r="E255" s="53" t="s">
        <v>0</v>
      </c>
      <c r="F255" s="54" t="s">
        <v>187</v>
      </c>
      <c r="H255" s="120">
        <v>0.4</v>
      </c>
      <c r="J255" s="69"/>
      <c r="L255" s="52"/>
      <c r="M255" s="55"/>
      <c r="T255" s="56"/>
      <c r="AT255" s="53" t="s">
        <v>42</v>
      </c>
      <c r="AU255" s="53" t="s">
        <v>20</v>
      </c>
      <c r="AV255" s="5" t="s">
        <v>20</v>
      </c>
      <c r="AW255" s="5" t="s">
        <v>10</v>
      </c>
      <c r="AX255" s="5" t="s">
        <v>18</v>
      </c>
      <c r="AY255" s="53" t="s">
        <v>34</v>
      </c>
    </row>
    <row r="256" spans="2:51" s="4" customFormat="1" ht="12" hidden="1" outlineLevel="1" x14ac:dyDescent="0.2">
      <c r="B256" s="46"/>
      <c r="C256" s="32"/>
      <c r="D256" s="47" t="s">
        <v>42</v>
      </c>
      <c r="E256" s="48" t="s">
        <v>0</v>
      </c>
      <c r="F256" s="49" t="s">
        <v>114</v>
      </c>
      <c r="H256" s="119" t="s">
        <v>0</v>
      </c>
      <c r="J256" s="69"/>
      <c r="L256" s="46"/>
      <c r="M256" s="50"/>
      <c r="T256" s="51"/>
      <c r="AT256" s="48" t="s">
        <v>42</v>
      </c>
      <c r="AU256" s="48" t="s">
        <v>20</v>
      </c>
      <c r="AV256" s="4" t="s">
        <v>19</v>
      </c>
      <c r="AW256" s="4" t="s">
        <v>10</v>
      </c>
      <c r="AX256" s="4" t="s">
        <v>18</v>
      </c>
      <c r="AY256" s="48" t="s">
        <v>34</v>
      </c>
    </row>
    <row r="257" spans="2:65" s="5" customFormat="1" ht="12" hidden="1" outlineLevel="1" x14ac:dyDescent="0.2">
      <c r="B257" s="52"/>
      <c r="C257" s="32"/>
      <c r="D257" s="47" t="s">
        <v>42</v>
      </c>
      <c r="E257" s="53" t="s">
        <v>0</v>
      </c>
      <c r="F257" s="54" t="s">
        <v>188</v>
      </c>
      <c r="H257" s="120">
        <v>0.66</v>
      </c>
      <c r="J257" s="69"/>
      <c r="L257" s="52"/>
      <c r="M257" s="55"/>
      <c r="T257" s="56"/>
      <c r="AT257" s="53" t="s">
        <v>42</v>
      </c>
      <c r="AU257" s="53" t="s">
        <v>20</v>
      </c>
      <c r="AV257" s="5" t="s">
        <v>20</v>
      </c>
      <c r="AW257" s="5" t="s">
        <v>10</v>
      </c>
      <c r="AX257" s="5" t="s">
        <v>18</v>
      </c>
      <c r="AY257" s="53" t="s">
        <v>34</v>
      </c>
    </row>
    <row r="258" spans="2:65" s="4" customFormat="1" ht="12" hidden="1" outlineLevel="1" x14ac:dyDescent="0.2">
      <c r="B258" s="46"/>
      <c r="C258" s="32"/>
      <c r="D258" s="47" t="s">
        <v>42</v>
      </c>
      <c r="E258" s="48" t="s">
        <v>0</v>
      </c>
      <c r="F258" s="49" t="s">
        <v>75</v>
      </c>
      <c r="H258" s="119" t="s">
        <v>0</v>
      </c>
      <c r="J258" s="69"/>
      <c r="L258" s="46"/>
      <c r="M258" s="50"/>
      <c r="T258" s="51"/>
      <c r="AT258" s="48" t="s">
        <v>42</v>
      </c>
      <c r="AU258" s="48" t="s">
        <v>20</v>
      </c>
      <c r="AV258" s="4" t="s">
        <v>19</v>
      </c>
      <c r="AW258" s="4" t="s">
        <v>10</v>
      </c>
      <c r="AX258" s="4" t="s">
        <v>18</v>
      </c>
      <c r="AY258" s="48" t="s">
        <v>34</v>
      </c>
    </row>
    <row r="259" spans="2:65" s="5" customFormat="1" ht="12" hidden="1" outlineLevel="1" x14ac:dyDescent="0.2">
      <c r="B259" s="52"/>
      <c r="C259" s="32"/>
      <c r="D259" s="47" t="s">
        <v>42</v>
      </c>
      <c r="E259" s="53" t="s">
        <v>0</v>
      </c>
      <c r="F259" s="54" t="s">
        <v>189</v>
      </c>
      <c r="H259" s="120">
        <v>0.28000000000000003</v>
      </c>
      <c r="J259" s="69"/>
      <c r="L259" s="52"/>
      <c r="M259" s="55"/>
      <c r="T259" s="56"/>
      <c r="AT259" s="53" t="s">
        <v>42</v>
      </c>
      <c r="AU259" s="53" t="s">
        <v>20</v>
      </c>
      <c r="AV259" s="5" t="s">
        <v>20</v>
      </c>
      <c r="AW259" s="5" t="s">
        <v>10</v>
      </c>
      <c r="AX259" s="5" t="s">
        <v>18</v>
      </c>
      <c r="AY259" s="53" t="s">
        <v>34</v>
      </c>
    </row>
    <row r="260" spans="2:65" s="4" customFormat="1" ht="12" hidden="1" outlineLevel="1" x14ac:dyDescent="0.2">
      <c r="B260" s="46"/>
      <c r="C260" s="32"/>
      <c r="D260" s="47" t="s">
        <v>42</v>
      </c>
      <c r="E260" s="48" t="s">
        <v>0</v>
      </c>
      <c r="F260" s="49" t="s">
        <v>117</v>
      </c>
      <c r="H260" s="119" t="s">
        <v>0</v>
      </c>
      <c r="J260" s="69"/>
      <c r="L260" s="46"/>
      <c r="M260" s="50"/>
      <c r="T260" s="51"/>
      <c r="AT260" s="48" t="s">
        <v>42</v>
      </c>
      <c r="AU260" s="48" t="s">
        <v>20</v>
      </c>
      <c r="AV260" s="4" t="s">
        <v>19</v>
      </c>
      <c r="AW260" s="4" t="s">
        <v>10</v>
      </c>
      <c r="AX260" s="4" t="s">
        <v>18</v>
      </c>
      <c r="AY260" s="48" t="s">
        <v>34</v>
      </c>
    </row>
    <row r="261" spans="2:65" s="5" customFormat="1" ht="12" hidden="1" outlineLevel="1" x14ac:dyDescent="0.2">
      <c r="B261" s="52"/>
      <c r="C261" s="32"/>
      <c r="D261" s="47" t="s">
        <v>42</v>
      </c>
      <c r="E261" s="53" t="s">
        <v>0</v>
      </c>
      <c r="F261" s="54" t="s">
        <v>190</v>
      </c>
      <c r="H261" s="120">
        <v>1.25</v>
      </c>
      <c r="J261" s="69">
        <f t="shared" ref="J261:J313" si="6">I261*H261</f>
        <v>0</v>
      </c>
      <c r="L261" s="52"/>
      <c r="M261" s="55"/>
      <c r="T261" s="56"/>
      <c r="AT261" s="53" t="s">
        <v>42</v>
      </c>
      <c r="AU261" s="53" t="s">
        <v>20</v>
      </c>
      <c r="AV261" s="5" t="s">
        <v>20</v>
      </c>
      <c r="AW261" s="5" t="s">
        <v>10</v>
      </c>
      <c r="AX261" s="5" t="s">
        <v>18</v>
      </c>
      <c r="AY261" s="53" t="s">
        <v>34</v>
      </c>
    </row>
    <row r="262" spans="2:65" s="6" customFormat="1" ht="12" hidden="1" outlineLevel="1" x14ac:dyDescent="0.2">
      <c r="B262" s="57"/>
      <c r="C262" s="32"/>
      <c r="D262" s="47" t="s">
        <v>42</v>
      </c>
      <c r="E262" s="58" t="s">
        <v>0</v>
      </c>
      <c r="F262" s="59" t="s">
        <v>53</v>
      </c>
      <c r="H262" s="121">
        <v>25.475000000000001</v>
      </c>
      <c r="J262" s="69">
        <f t="shared" si="6"/>
        <v>0</v>
      </c>
      <c r="L262" s="57"/>
      <c r="M262" s="60"/>
      <c r="T262" s="61"/>
      <c r="AT262" s="58" t="s">
        <v>42</v>
      </c>
      <c r="AU262" s="58" t="s">
        <v>20</v>
      </c>
      <c r="AV262" s="6" t="s">
        <v>39</v>
      </c>
      <c r="AW262" s="6" t="s">
        <v>10</v>
      </c>
      <c r="AX262" s="6" t="s">
        <v>19</v>
      </c>
      <c r="AY262" s="58" t="s">
        <v>34</v>
      </c>
    </row>
    <row r="263" spans="2:65" s="1" customFormat="1" ht="24.2" customHeight="1" collapsed="1" x14ac:dyDescent="0.2">
      <c r="B263" s="31"/>
      <c r="C263" s="32">
        <v>46</v>
      </c>
      <c r="D263" s="32" t="s">
        <v>36</v>
      </c>
      <c r="E263" s="33" t="s">
        <v>191</v>
      </c>
      <c r="F263" s="34" t="s">
        <v>192</v>
      </c>
      <c r="G263" s="35" t="s">
        <v>91</v>
      </c>
      <c r="H263" s="36">
        <v>8.3629999999999995</v>
      </c>
      <c r="I263" s="36"/>
      <c r="J263" s="69">
        <f t="shared" si="6"/>
        <v>0</v>
      </c>
      <c r="K263" s="34" t="s">
        <v>38</v>
      </c>
      <c r="L263" s="12"/>
      <c r="M263" s="37" t="s">
        <v>0</v>
      </c>
      <c r="N263" s="38" t="s">
        <v>13</v>
      </c>
      <c r="O263" s="39">
        <v>1.6910000000000001</v>
      </c>
      <c r="P263" s="39">
        <f>O263*H263</f>
        <v>14.141833</v>
      </c>
      <c r="Q263" s="39">
        <v>4.0629999999999999E-2</v>
      </c>
      <c r="R263" s="39">
        <f>Q263*H263</f>
        <v>0.33978869</v>
      </c>
      <c r="S263" s="39">
        <v>0</v>
      </c>
      <c r="T263" s="40">
        <f>S263*H263</f>
        <v>0</v>
      </c>
      <c r="AR263" s="41" t="s">
        <v>39</v>
      </c>
      <c r="AT263" s="41" t="s">
        <v>36</v>
      </c>
      <c r="AU263" s="41" t="s">
        <v>20</v>
      </c>
      <c r="AY263" s="8" t="s">
        <v>34</v>
      </c>
      <c r="BE263" s="42">
        <f>IF(N263="základní",J263,0)</f>
        <v>0</v>
      </c>
      <c r="BF263" s="42">
        <f>IF(N263="snížená",J263,0)</f>
        <v>0</v>
      </c>
      <c r="BG263" s="42">
        <f>IF(N263="zákl. přenesená",J263,0)</f>
        <v>0</v>
      </c>
      <c r="BH263" s="42">
        <f>IF(N263="sníž. přenesená",J263,0)</f>
        <v>0</v>
      </c>
      <c r="BI263" s="42">
        <f>IF(N263="nulová",J263,0)</f>
        <v>0</v>
      </c>
      <c r="BJ263" s="8" t="s">
        <v>19</v>
      </c>
      <c r="BK263" s="42">
        <f>ROUND(I263*H263,2)</f>
        <v>0</v>
      </c>
      <c r="BL263" s="8" t="s">
        <v>39</v>
      </c>
      <c r="BM263" s="41" t="s">
        <v>193</v>
      </c>
    </row>
    <row r="264" spans="2:65" s="1" customFormat="1" ht="12" hidden="1" outlineLevel="1" x14ac:dyDescent="0.2">
      <c r="B264" s="12"/>
      <c r="C264" s="32"/>
      <c r="D264" s="43" t="s">
        <v>40</v>
      </c>
      <c r="F264" s="44" t="s">
        <v>194</v>
      </c>
      <c r="H264" s="42"/>
      <c r="J264" s="69">
        <f t="shared" si="6"/>
        <v>0</v>
      </c>
      <c r="L264" s="12"/>
      <c r="M264" s="45"/>
      <c r="T264" s="15"/>
      <c r="AT264" s="8" t="s">
        <v>40</v>
      </c>
      <c r="AU264" s="8" t="s">
        <v>20</v>
      </c>
    </row>
    <row r="265" spans="2:65" s="4" customFormat="1" ht="12" hidden="1" outlineLevel="1" x14ac:dyDescent="0.2">
      <c r="B265" s="46"/>
      <c r="C265" s="32"/>
      <c r="D265" s="47" t="s">
        <v>42</v>
      </c>
      <c r="E265" s="48" t="s">
        <v>0</v>
      </c>
      <c r="F265" s="49" t="s">
        <v>43</v>
      </c>
      <c r="H265" s="119" t="s">
        <v>0</v>
      </c>
      <c r="J265" s="69"/>
      <c r="L265" s="46"/>
      <c r="M265" s="50"/>
      <c r="T265" s="51"/>
      <c r="AT265" s="48" t="s">
        <v>42</v>
      </c>
      <c r="AU265" s="48" t="s">
        <v>20</v>
      </c>
      <c r="AV265" s="4" t="s">
        <v>19</v>
      </c>
      <c r="AW265" s="4" t="s">
        <v>10</v>
      </c>
      <c r="AX265" s="4" t="s">
        <v>18</v>
      </c>
      <c r="AY265" s="48" t="s">
        <v>34</v>
      </c>
    </row>
    <row r="266" spans="2:65" s="4" customFormat="1" ht="12" hidden="1" outlineLevel="1" x14ac:dyDescent="0.2">
      <c r="B266" s="46"/>
      <c r="C266" s="32"/>
      <c r="D266" s="47" t="s">
        <v>42</v>
      </c>
      <c r="E266" s="48" t="s">
        <v>0</v>
      </c>
      <c r="F266" s="49" t="s">
        <v>44</v>
      </c>
      <c r="H266" s="119" t="s">
        <v>0</v>
      </c>
      <c r="J266" s="69"/>
      <c r="L266" s="46"/>
      <c r="M266" s="50"/>
      <c r="T266" s="51"/>
      <c r="AT266" s="48" t="s">
        <v>42</v>
      </c>
      <c r="AU266" s="48" t="s">
        <v>20</v>
      </c>
      <c r="AV266" s="4" t="s">
        <v>19</v>
      </c>
      <c r="AW266" s="4" t="s">
        <v>10</v>
      </c>
      <c r="AX266" s="4" t="s">
        <v>18</v>
      </c>
      <c r="AY266" s="48" t="s">
        <v>34</v>
      </c>
    </row>
    <row r="267" spans="2:65" s="5" customFormat="1" ht="12" hidden="1" outlineLevel="1" x14ac:dyDescent="0.2">
      <c r="B267" s="52"/>
      <c r="C267" s="32"/>
      <c r="D267" s="47" t="s">
        <v>42</v>
      </c>
      <c r="E267" s="53" t="s">
        <v>0</v>
      </c>
      <c r="F267" s="54" t="s">
        <v>195</v>
      </c>
      <c r="H267" s="120">
        <v>0.15</v>
      </c>
      <c r="J267" s="69"/>
      <c r="L267" s="52"/>
      <c r="M267" s="55"/>
      <c r="T267" s="56"/>
      <c r="AT267" s="53" t="s">
        <v>42</v>
      </c>
      <c r="AU267" s="53" t="s">
        <v>20</v>
      </c>
      <c r="AV267" s="5" t="s">
        <v>20</v>
      </c>
      <c r="AW267" s="5" t="s">
        <v>10</v>
      </c>
      <c r="AX267" s="5" t="s">
        <v>18</v>
      </c>
      <c r="AY267" s="53" t="s">
        <v>34</v>
      </c>
    </row>
    <row r="268" spans="2:65" s="5" customFormat="1" ht="12" hidden="1" outlineLevel="1" x14ac:dyDescent="0.2">
      <c r="B268" s="52"/>
      <c r="C268" s="32"/>
      <c r="D268" s="47" t="s">
        <v>42</v>
      </c>
      <c r="E268" s="53" t="s">
        <v>0</v>
      </c>
      <c r="F268" s="54" t="s">
        <v>163</v>
      </c>
      <c r="H268" s="120">
        <v>2.52</v>
      </c>
      <c r="J268" s="69"/>
      <c r="L268" s="52"/>
      <c r="M268" s="55"/>
      <c r="T268" s="56"/>
      <c r="AT268" s="53" t="s">
        <v>42</v>
      </c>
      <c r="AU268" s="53" t="s">
        <v>20</v>
      </c>
      <c r="AV268" s="5" t="s">
        <v>20</v>
      </c>
      <c r="AW268" s="5" t="s">
        <v>10</v>
      </c>
      <c r="AX268" s="5" t="s">
        <v>18</v>
      </c>
      <c r="AY268" s="53" t="s">
        <v>34</v>
      </c>
    </row>
    <row r="269" spans="2:65" s="5" customFormat="1" ht="12" hidden="1" outlineLevel="1" x14ac:dyDescent="0.2">
      <c r="B269" s="52"/>
      <c r="C269" s="32"/>
      <c r="D269" s="47" t="s">
        <v>42</v>
      </c>
      <c r="E269" s="53" t="s">
        <v>0</v>
      </c>
      <c r="F269" s="54" t="s">
        <v>164</v>
      </c>
      <c r="H269" s="120">
        <v>2.94</v>
      </c>
      <c r="J269" s="69"/>
      <c r="L269" s="52"/>
      <c r="M269" s="55"/>
      <c r="T269" s="56"/>
      <c r="AT269" s="53" t="s">
        <v>42</v>
      </c>
      <c r="AU269" s="53" t="s">
        <v>20</v>
      </c>
      <c r="AV269" s="5" t="s">
        <v>20</v>
      </c>
      <c r="AW269" s="5" t="s">
        <v>10</v>
      </c>
      <c r="AX269" s="5" t="s">
        <v>18</v>
      </c>
      <c r="AY269" s="53" t="s">
        <v>34</v>
      </c>
    </row>
    <row r="270" spans="2:65" s="4" customFormat="1" ht="12" hidden="1" outlineLevel="1" x14ac:dyDescent="0.2">
      <c r="B270" s="46"/>
      <c r="C270" s="32"/>
      <c r="D270" s="47" t="s">
        <v>42</v>
      </c>
      <c r="E270" s="48" t="s">
        <v>0</v>
      </c>
      <c r="F270" s="49" t="s">
        <v>109</v>
      </c>
      <c r="H270" s="119" t="s">
        <v>0</v>
      </c>
      <c r="J270" s="69"/>
      <c r="L270" s="46"/>
      <c r="M270" s="50"/>
      <c r="T270" s="51"/>
      <c r="AT270" s="48" t="s">
        <v>42</v>
      </c>
      <c r="AU270" s="48" t="s">
        <v>20</v>
      </c>
      <c r="AV270" s="4" t="s">
        <v>19</v>
      </c>
      <c r="AW270" s="4" t="s">
        <v>10</v>
      </c>
      <c r="AX270" s="4" t="s">
        <v>18</v>
      </c>
      <c r="AY270" s="48" t="s">
        <v>34</v>
      </c>
    </row>
    <row r="271" spans="2:65" s="5" customFormat="1" ht="12" hidden="1" outlineLevel="1" x14ac:dyDescent="0.2">
      <c r="B271" s="52"/>
      <c r="C271" s="32"/>
      <c r="D271" s="47" t="s">
        <v>42</v>
      </c>
      <c r="E271" s="53" t="s">
        <v>0</v>
      </c>
      <c r="F271" s="54" t="s">
        <v>167</v>
      </c>
      <c r="H271" s="120">
        <v>0.58499999999999996</v>
      </c>
      <c r="J271" s="69"/>
      <c r="L271" s="52"/>
      <c r="M271" s="55"/>
      <c r="T271" s="56"/>
      <c r="AT271" s="53" t="s">
        <v>42</v>
      </c>
      <c r="AU271" s="53" t="s">
        <v>20</v>
      </c>
      <c r="AV271" s="5" t="s">
        <v>20</v>
      </c>
      <c r="AW271" s="5" t="s">
        <v>10</v>
      </c>
      <c r="AX271" s="5" t="s">
        <v>18</v>
      </c>
      <c r="AY271" s="53" t="s">
        <v>34</v>
      </c>
    </row>
    <row r="272" spans="2:65" s="4" customFormat="1" ht="12" hidden="1" outlineLevel="1" x14ac:dyDescent="0.2">
      <c r="B272" s="46"/>
      <c r="C272" s="32"/>
      <c r="D272" s="47" t="s">
        <v>42</v>
      </c>
      <c r="E272" s="48" t="s">
        <v>0</v>
      </c>
      <c r="F272" s="49" t="s">
        <v>113</v>
      </c>
      <c r="H272" s="119" t="s">
        <v>0</v>
      </c>
      <c r="J272" s="69"/>
      <c r="L272" s="46"/>
      <c r="M272" s="50"/>
      <c r="T272" s="51"/>
      <c r="AT272" s="48" t="s">
        <v>42</v>
      </c>
      <c r="AU272" s="48" t="s">
        <v>20</v>
      </c>
      <c r="AV272" s="4" t="s">
        <v>19</v>
      </c>
      <c r="AW272" s="4" t="s">
        <v>10</v>
      </c>
      <c r="AX272" s="4" t="s">
        <v>18</v>
      </c>
      <c r="AY272" s="48" t="s">
        <v>34</v>
      </c>
    </row>
    <row r="273" spans="2:65" s="5" customFormat="1" ht="12" hidden="1" outlineLevel="1" x14ac:dyDescent="0.2">
      <c r="B273" s="52"/>
      <c r="C273" s="32"/>
      <c r="D273" s="47" t="s">
        <v>42</v>
      </c>
      <c r="E273" s="53" t="s">
        <v>0</v>
      </c>
      <c r="F273" s="54" t="s">
        <v>167</v>
      </c>
      <c r="H273" s="120">
        <v>0.58499999999999996</v>
      </c>
      <c r="J273" s="69"/>
      <c r="L273" s="52"/>
      <c r="M273" s="55"/>
      <c r="T273" s="56"/>
      <c r="AT273" s="53" t="s">
        <v>42</v>
      </c>
      <c r="AU273" s="53" t="s">
        <v>20</v>
      </c>
      <c r="AV273" s="5" t="s">
        <v>20</v>
      </c>
      <c r="AW273" s="5" t="s">
        <v>10</v>
      </c>
      <c r="AX273" s="5" t="s">
        <v>18</v>
      </c>
      <c r="AY273" s="53" t="s">
        <v>34</v>
      </c>
    </row>
    <row r="274" spans="2:65" s="4" customFormat="1" ht="12" hidden="1" outlineLevel="1" x14ac:dyDescent="0.2">
      <c r="B274" s="46"/>
      <c r="C274" s="32"/>
      <c r="D274" s="47" t="s">
        <v>42</v>
      </c>
      <c r="E274" s="48" t="s">
        <v>0</v>
      </c>
      <c r="F274" s="49" t="s">
        <v>114</v>
      </c>
      <c r="H274" s="119" t="s">
        <v>0</v>
      </c>
      <c r="J274" s="69"/>
      <c r="L274" s="46"/>
      <c r="M274" s="50"/>
      <c r="T274" s="51"/>
      <c r="AT274" s="48" t="s">
        <v>42</v>
      </c>
      <c r="AU274" s="48" t="s">
        <v>20</v>
      </c>
      <c r="AV274" s="4" t="s">
        <v>19</v>
      </c>
      <c r="AW274" s="4" t="s">
        <v>10</v>
      </c>
      <c r="AX274" s="4" t="s">
        <v>18</v>
      </c>
      <c r="AY274" s="48" t="s">
        <v>34</v>
      </c>
    </row>
    <row r="275" spans="2:65" s="5" customFormat="1" ht="12" hidden="1" outlineLevel="1" x14ac:dyDescent="0.2">
      <c r="B275" s="52"/>
      <c r="C275" s="32"/>
      <c r="D275" s="47" t="s">
        <v>42</v>
      </c>
      <c r="E275" s="53" t="s">
        <v>0</v>
      </c>
      <c r="F275" s="54" t="s">
        <v>167</v>
      </c>
      <c r="H275" s="120">
        <v>0.58499999999999996</v>
      </c>
      <c r="J275" s="69"/>
      <c r="L275" s="52"/>
      <c r="M275" s="55"/>
      <c r="T275" s="56"/>
      <c r="AT275" s="53" t="s">
        <v>42</v>
      </c>
      <c r="AU275" s="53" t="s">
        <v>20</v>
      </c>
      <c r="AV275" s="5" t="s">
        <v>20</v>
      </c>
      <c r="AW275" s="5" t="s">
        <v>10</v>
      </c>
      <c r="AX275" s="5" t="s">
        <v>18</v>
      </c>
      <c r="AY275" s="53" t="s">
        <v>34</v>
      </c>
    </row>
    <row r="276" spans="2:65" s="4" customFormat="1" ht="12" hidden="1" outlineLevel="1" x14ac:dyDescent="0.2">
      <c r="B276" s="46"/>
      <c r="C276" s="32"/>
      <c r="D276" s="47" t="s">
        <v>42</v>
      </c>
      <c r="E276" s="48" t="s">
        <v>0</v>
      </c>
      <c r="F276" s="49" t="s">
        <v>75</v>
      </c>
      <c r="H276" s="119" t="s">
        <v>0</v>
      </c>
      <c r="J276" s="69"/>
      <c r="L276" s="46"/>
      <c r="M276" s="50"/>
      <c r="T276" s="51"/>
      <c r="AT276" s="48" t="s">
        <v>42</v>
      </c>
      <c r="AU276" s="48" t="s">
        <v>20</v>
      </c>
      <c r="AV276" s="4" t="s">
        <v>19</v>
      </c>
      <c r="AW276" s="4" t="s">
        <v>10</v>
      </c>
      <c r="AX276" s="4" t="s">
        <v>18</v>
      </c>
      <c r="AY276" s="48" t="s">
        <v>34</v>
      </c>
    </row>
    <row r="277" spans="2:65" s="5" customFormat="1" ht="12" hidden="1" outlineLevel="1" x14ac:dyDescent="0.2">
      <c r="B277" s="52"/>
      <c r="C277" s="32"/>
      <c r="D277" s="47" t="s">
        <v>42</v>
      </c>
      <c r="E277" s="53" t="s">
        <v>0</v>
      </c>
      <c r="F277" s="54" t="s">
        <v>167</v>
      </c>
      <c r="H277" s="120">
        <v>0.58499999999999996</v>
      </c>
      <c r="J277" s="69"/>
      <c r="L277" s="52"/>
      <c r="M277" s="55"/>
      <c r="T277" s="56"/>
      <c r="AT277" s="53" t="s">
        <v>42</v>
      </c>
      <c r="AU277" s="53" t="s">
        <v>20</v>
      </c>
      <c r="AV277" s="5" t="s">
        <v>20</v>
      </c>
      <c r="AW277" s="5" t="s">
        <v>10</v>
      </c>
      <c r="AX277" s="5" t="s">
        <v>18</v>
      </c>
      <c r="AY277" s="53" t="s">
        <v>34</v>
      </c>
    </row>
    <row r="278" spans="2:65" s="4" customFormat="1" ht="12" hidden="1" outlineLevel="1" x14ac:dyDescent="0.2">
      <c r="B278" s="46"/>
      <c r="C278" s="32"/>
      <c r="D278" s="47" t="s">
        <v>42</v>
      </c>
      <c r="E278" s="48" t="s">
        <v>0</v>
      </c>
      <c r="F278" s="49" t="s">
        <v>117</v>
      </c>
      <c r="H278" s="119" t="s">
        <v>0</v>
      </c>
      <c r="J278" s="69"/>
      <c r="L278" s="46"/>
      <c r="M278" s="50"/>
      <c r="T278" s="51"/>
      <c r="AT278" s="48" t="s">
        <v>42</v>
      </c>
      <c r="AU278" s="48" t="s">
        <v>20</v>
      </c>
      <c r="AV278" s="4" t="s">
        <v>19</v>
      </c>
      <c r="AW278" s="4" t="s">
        <v>10</v>
      </c>
      <c r="AX278" s="4" t="s">
        <v>18</v>
      </c>
      <c r="AY278" s="48" t="s">
        <v>34</v>
      </c>
    </row>
    <row r="279" spans="2:65" s="5" customFormat="1" ht="12" hidden="1" outlineLevel="1" x14ac:dyDescent="0.2">
      <c r="B279" s="52"/>
      <c r="C279" s="32"/>
      <c r="D279" s="47" t="s">
        <v>42</v>
      </c>
      <c r="E279" s="53" t="s">
        <v>0</v>
      </c>
      <c r="F279" s="54" t="s">
        <v>170</v>
      </c>
      <c r="H279" s="120">
        <v>0.41299999999999998</v>
      </c>
      <c r="J279" s="69">
        <f t="shared" si="6"/>
        <v>0</v>
      </c>
      <c r="L279" s="52"/>
      <c r="M279" s="55"/>
      <c r="T279" s="56"/>
      <c r="AT279" s="53" t="s">
        <v>42</v>
      </c>
      <c r="AU279" s="53" t="s">
        <v>20</v>
      </c>
      <c r="AV279" s="5" t="s">
        <v>20</v>
      </c>
      <c r="AW279" s="5" t="s">
        <v>10</v>
      </c>
      <c r="AX279" s="5" t="s">
        <v>18</v>
      </c>
      <c r="AY279" s="53" t="s">
        <v>34</v>
      </c>
    </row>
    <row r="280" spans="2:65" s="6" customFormat="1" ht="12" hidden="1" outlineLevel="1" x14ac:dyDescent="0.2">
      <c r="B280" s="57"/>
      <c r="C280" s="32"/>
      <c r="D280" s="47" t="s">
        <v>42</v>
      </c>
      <c r="E280" s="58" t="s">
        <v>0</v>
      </c>
      <c r="F280" s="59" t="s">
        <v>53</v>
      </c>
      <c r="H280" s="121">
        <v>8.3629999999999995</v>
      </c>
      <c r="J280" s="69">
        <f t="shared" si="6"/>
        <v>0</v>
      </c>
      <c r="L280" s="57"/>
      <c r="M280" s="60"/>
      <c r="T280" s="61"/>
      <c r="AT280" s="58" t="s">
        <v>42</v>
      </c>
      <c r="AU280" s="58" t="s">
        <v>20</v>
      </c>
      <c r="AV280" s="6" t="s">
        <v>39</v>
      </c>
      <c r="AW280" s="6" t="s">
        <v>10</v>
      </c>
      <c r="AX280" s="6" t="s">
        <v>19</v>
      </c>
      <c r="AY280" s="58" t="s">
        <v>34</v>
      </c>
    </row>
    <row r="281" spans="2:65" s="1" customFormat="1" ht="24.2" customHeight="1" collapsed="1" x14ac:dyDescent="0.2">
      <c r="B281" s="31"/>
      <c r="C281" s="32">
        <v>47</v>
      </c>
      <c r="D281" s="32" t="s">
        <v>36</v>
      </c>
      <c r="E281" s="33" t="s">
        <v>196</v>
      </c>
      <c r="F281" s="34" t="s">
        <v>192</v>
      </c>
      <c r="G281" s="35" t="s">
        <v>91</v>
      </c>
      <c r="H281" s="36">
        <v>25.475000000000001</v>
      </c>
      <c r="I281" s="36"/>
      <c r="J281" s="69">
        <f t="shared" si="6"/>
        <v>0</v>
      </c>
      <c r="K281" s="34" t="s">
        <v>0</v>
      </c>
      <c r="L281" s="12"/>
      <c r="M281" s="37" t="s">
        <v>0</v>
      </c>
      <c r="N281" s="38" t="s">
        <v>13</v>
      </c>
      <c r="O281" s="39">
        <v>1.6910000000000001</v>
      </c>
      <c r="P281" s="39">
        <f>O281*H281</f>
        <v>43.078225000000003</v>
      </c>
      <c r="Q281" s="39">
        <v>4.0629999999999999E-2</v>
      </c>
      <c r="R281" s="39">
        <f>Q281*H281</f>
        <v>1.0350492500000001</v>
      </c>
      <c r="S281" s="39">
        <v>0</v>
      </c>
      <c r="T281" s="40">
        <f>S281*H281</f>
        <v>0</v>
      </c>
      <c r="AR281" s="41" t="s">
        <v>39</v>
      </c>
      <c r="AT281" s="41" t="s">
        <v>36</v>
      </c>
      <c r="AU281" s="41" t="s">
        <v>20</v>
      </c>
      <c r="AY281" s="8" t="s">
        <v>34</v>
      </c>
      <c r="BE281" s="42">
        <f>IF(N281="základní",J281,0)</f>
        <v>0</v>
      </c>
      <c r="BF281" s="42">
        <f>IF(N281="snížená",J281,0)</f>
        <v>0</v>
      </c>
      <c r="BG281" s="42">
        <f>IF(N281="zákl. přenesená",J281,0)</f>
        <v>0</v>
      </c>
      <c r="BH281" s="42">
        <f>IF(N281="sníž. přenesená",J281,0)</f>
        <v>0</v>
      </c>
      <c r="BI281" s="42">
        <f>IF(N281="nulová",J281,0)</f>
        <v>0</v>
      </c>
      <c r="BJ281" s="8" t="s">
        <v>19</v>
      </c>
      <c r="BK281" s="42">
        <f>ROUND(I281*H281,2)</f>
        <v>0</v>
      </c>
      <c r="BL281" s="8" t="s">
        <v>39</v>
      </c>
      <c r="BM281" s="41" t="s">
        <v>197</v>
      </c>
    </row>
    <row r="282" spans="2:65" s="4" customFormat="1" ht="12" hidden="1" outlineLevel="1" x14ac:dyDescent="0.2">
      <c r="B282" s="46"/>
      <c r="C282" s="32"/>
      <c r="D282" s="47" t="s">
        <v>42</v>
      </c>
      <c r="E282" s="48" t="s">
        <v>0</v>
      </c>
      <c r="F282" s="49" t="s">
        <v>174</v>
      </c>
      <c r="H282" s="119" t="s">
        <v>0</v>
      </c>
      <c r="J282" s="69"/>
      <c r="L282" s="46"/>
      <c r="M282" s="50"/>
      <c r="T282" s="51"/>
      <c r="AT282" s="48" t="s">
        <v>42</v>
      </c>
      <c r="AU282" s="48" t="s">
        <v>20</v>
      </c>
      <c r="AV282" s="4" t="s">
        <v>19</v>
      </c>
      <c r="AW282" s="4" t="s">
        <v>10</v>
      </c>
      <c r="AX282" s="4" t="s">
        <v>18</v>
      </c>
      <c r="AY282" s="48" t="s">
        <v>34</v>
      </c>
    </row>
    <row r="283" spans="2:65" s="4" customFormat="1" ht="12" hidden="1" outlineLevel="1" x14ac:dyDescent="0.2">
      <c r="B283" s="46"/>
      <c r="C283" s="32"/>
      <c r="D283" s="47" t="s">
        <v>42</v>
      </c>
      <c r="E283" s="48" t="s">
        <v>0</v>
      </c>
      <c r="F283" s="49" t="s">
        <v>73</v>
      </c>
      <c r="H283" s="119" t="s">
        <v>0</v>
      </c>
      <c r="J283" s="69"/>
      <c r="L283" s="46"/>
      <c r="M283" s="50"/>
      <c r="T283" s="51"/>
      <c r="AT283" s="48" t="s">
        <v>42</v>
      </c>
      <c r="AU283" s="48" t="s">
        <v>20</v>
      </c>
      <c r="AV283" s="4" t="s">
        <v>19</v>
      </c>
      <c r="AW283" s="4" t="s">
        <v>10</v>
      </c>
      <c r="AX283" s="4" t="s">
        <v>18</v>
      </c>
      <c r="AY283" s="48" t="s">
        <v>34</v>
      </c>
    </row>
    <row r="284" spans="2:65" s="4" customFormat="1" ht="12" hidden="1" outlineLevel="1" x14ac:dyDescent="0.2">
      <c r="B284" s="46"/>
      <c r="C284" s="32"/>
      <c r="D284" s="47" t="s">
        <v>42</v>
      </c>
      <c r="E284" s="48" t="s">
        <v>0</v>
      </c>
      <c r="F284" s="49" t="s">
        <v>44</v>
      </c>
      <c r="H284" s="119" t="s">
        <v>0</v>
      </c>
      <c r="J284" s="69"/>
      <c r="L284" s="46"/>
      <c r="M284" s="50"/>
      <c r="T284" s="51"/>
      <c r="AT284" s="48" t="s">
        <v>42</v>
      </c>
      <c r="AU284" s="48" t="s">
        <v>20</v>
      </c>
      <c r="AV284" s="4" t="s">
        <v>19</v>
      </c>
      <c r="AW284" s="4" t="s">
        <v>10</v>
      </c>
      <c r="AX284" s="4" t="s">
        <v>18</v>
      </c>
      <c r="AY284" s="48" t="s">
        <v>34</v>
      </c>
    </row>
    <row r="285" spans="2:65" s="5" customFormat="1" ht="12" hidden="1" outlineLevel="1" x14ac:dyDescent="0.2">
      <c r="B285" s="52"/>
      <c r="C285" s="32"/>
      <c r="D285" s="47" t="s">
        <v>42</v>
      </c>
      <c r="E285" s="53" t="s">
        <v>0</v>
      </c>
      <c r="F285" s="54" t="s">
        <v>175</v>
      </c>
      <c r="H285" s="120">
        <v>13.65</v>
      </c>
      <c r="J285" s="69"/>
      <c r="L285" s="52"/>
      <c r="M285" s="55"/>
      <c r="T285" s="56"/>
      <c r="AT285" s="53" t="s">
        <v>42</v>
      </c>
      <c r="AU285" s="53" t="s">
        <v>20</v>
      </c>
      <c r="AV285" s="5" t="s">
        <v>20</v>
      </c>
      <c r="AW285" s="5" t="s">
        <v>10</v>
      </c>
      <c r="AX285" s="5" t="s">
        <v>18</v>
      </c>
      <c r="AY285" s="53" t="s">
        <v>34</v>
      </c>
    </row>
    <row r="286" spans="2:65" s="4" customFormat="1" ht="12" hidden="1" outlineLevel="1" x14ac:dyDescent="0.2">
      <c r="B286" s="46"/>
      <c r="C286" s="32"/>
      <c r="D286" s="47" t="s">
        <v>42</v>
      </c>
      <c r="E286" s="48" t="s">
        <v>0</v>
      </c>
      <c r="F286" s="49" t="s">
        <v>109</v>
      </c>
      <c r="H286" s="119" t="s">
        <v>0</v>
      </c>
      <c r="J286" s="69"/>
      <c r="L286" s="46"/>
      <c r="M286" s="50"/>
      <c r="T286" s="51"/>
      <c r="AT286" s="48" t="s">
        <v>42</v>
      </c>
      <c r="AU286" s="48" t="s">
        <v>20</v>
      </c>
      <c r="AV286" s="4" t="s">
        <v>19</v>
      </c>
      <c r="AW286" s="4" t="s">
        <v>10</v>
      </c>
      <c r="AX286" s="4" t="s">
        <v>18</v>
      </c>
      <c r="AY286" s="48" t="s">
        <v>34</v>
      </c>
    </row>
    <row r="287" spans="2:65" s="5" customFormat="1" ht="12" hidden="1" outlineLevel="1" x14ac:dyDescent="0.2">
      <c r="B287" s="52"/>
      <c r="C287" s="32"/>
      <c r="D287" s="47" t="s">
        <v>42</v>
      </c>
      <c r="E287" s="53" t="s">
        <v>0</v>
      </c>
      <c r="F287" s="54" t="s">
        <v>176</v>
      </c>
      <c r="H287" s="120">
        <v>2.88</v>
      </c>
      <c r="J287" s="69"/>
      <c r="L287" s="52"/>
      <c r="M287" s="55"/>
      <c r="T287" s="56"/>
      <c r="AT287" s="53" t="s">
        <v>42</v>
      </c>
      <c r="AU287" s="53" t="s">
        <v>20</v>
      </c>
      <c r="AV287" s="5" t="s">
        <v>20</v>
      </c>
      <c r="AW287" s="5" t="s">
        <v>10</v>
      </c>
      <c r="AX287" s="5" t="s">
        <v>18</v>
      </c>
      <c r="AY287" s="53" t="s">
        <v>34</v>
      </c>
    </row>
    <row r="288" spans="2:65" s="5" customFormat="1" ht="12" hidden="1" outlineLevel="1" x14ac:dyDescent="0.2">
      <c r="B288" s="52"/>
      <c r="C288" s="32"/>
      <c r="D288" s="47" t="s">
        <v>42</v>
      </c>
      <c r="E288" s="53" t="s">
        <v>0</v>
      </c>
      <c r="F288" s="54" t="s">
        <v>177</v>
      </c>
      <c r="H288" s="120">
        <v>0.1</v>
      </c>
      <c r="J288" s="69"/>
      <c r="L288" s="52"/>
      <c r="M288" s="55"/>
      <c r="T288" s="56"/>
      <c r="AT288" s="53" t="s">
        <v>42</v>
      </c>
      <c r="AU288" s="53" t="s">
        <v>20</v>
      </c>
      <c r="AV288" s="5" t="s">
        <v>20</v>
      </c>
      <c r="AW288" s="5" t="s">
        <v>10</v>
      </c>
      <c r="AX288" s="5" t="s">
        <v>18</v>
      </c>
      <c r="AY288" s="53" t="s">
        <v>34</v>
      </c>
    </row>
    <row r="289" spans="2:51" s="4" customFormat="1" ht="12" hidden="1" outlineLevel="1" x14ac:dyDescent="0.2">
      <c r="B289" s="46"/>
      <c r="C289" s="32"/>
      <c r="D289" s="47" t="s">
        <v>42</v>
      </c>
      <c r="E289" s="48" t="s">
        <v>0</v>
      </c>
      <c r="F289" s="49" t="s">
        <v>113</v>
      </c>
      <c r="H289" s="119" t="s">
        <v>0</v>
      </c>
      <c r="J289" s="69"/>
      <c r="L289" s="46"/>
      <c r="M289" s="50"/>
      <c r="T289" s="51"/>
      <c r="AT289" s="48" t="s">
        <v>42</v>
      </c>
      <c r="AU289" s="48" t="s">
        <v>20</v>
      </c>
      <c r="AV289" s="4" t="s">
        <v>19</v>
      </c>
      <c r="AW289" s="4" t="s">
        <v>10</v>
      </c>
      <c r="AX289" s="4" t="s">
        <v>18</v>
      </c>
      <c r="AY289" s="48" t="s">
        <v>34</v>
      </c>
    </row>
    <row r="290" spans="2:51" s="5" customFormat="1" ht="12" hidden="1" outlineLevel="1" x14ac:dyDescent="0.2">
      <c r="B290" s="52"/>
      <c r="C290" s="32"/>
      <c r="D290" s="47" t="s">
        <v>42</v>
      </c>
      <c r="E290" s="53" t="s">
        <v>0</v>
      </c>
      <c r="F290" s="54" t="s">
        <v>178</v>
      </c>
      <c r="H290" s="120">
        <v>1.0649999999999999</v>
      </c>
      <c r="J290" s="69"/>
      <c r="L290" s="52"/>
      <c r="M290" s="55"/>
      <c r="T290" s="56"/>
      <c r="AT290" s="53" t="s">
        <v>42</v>
      </c>
      <c r="AU290" s="53" t="s">
        <v>20</v>
      </c>
      <c r="AV290" s="5" t="s">
        <v>20</v>
      </c>
      <c r="AW290" s="5" t="s">
        <v>10</v>
      </c>
      <c r="AX290" s="5" t="s">
        <v>18</v>
      </c>
      <c r="AY290" s="53" t="s">
        <v>34</v>
      </c>
    </row>
    <row r="291" spans="2:51" s="5" customFormat="1" ht="12" hidden="1" outlineLevel="1" x14ac:dyDescent="0.2">
      <c r="B291" s="52"/>
      <c r="C291" s="32"/>
      <c r="D291" s="47" t="s">
        <v>42</v>
      </c>
      <c r="E291" s="53" t="s">
        <v>0</v>
      </c>
      <c r="F291" s="54" t="s">
        <v>179</v>
      </c>
      <c r="H291" s="120">
        <v>0.13</v>
      </c>
      <c r="J291" s="69"/>
      <c r="L291" s="52"/>
      <c r="M291" s="55"/>
      <c r="T291" s="56"/>
      <c r="AT291" s="53" t="s">
        <v>42</v>
      </c>
      <c r="AU291" s="53" t="s">
        <v>20</v>
      </c>
      <c r="AV291" s="5" t="s">
        <v>20</v>
      </c>
      <c r="AW291" s="5" t="s">
        <v>10</v>
      </c>
      <c r="AX291" s="5" t="s">
        <v>18</v>
      </c>
      <c r="AY291" s="53" t="s">
        <v>34</v>
      </c>
    </row>
    <row r="292" spans="2:51" s="4" customFormat="1" ht="12" hidden="1" outlineLevel="1" x14ac:dyDescent="0.2">
      <c r="B292" s="46"/>
      <c r="C292" s="32"/>
      <c r="D292" s="47" t="s">
        <v>42</v>
      </c>
      <c r="E292" s="48" t="s">
        <v>0</v>
      </c>
      <c r="F292" s="49" t="s">
        <v>114</v>
      </c>
      <c r="H292" s="119" t="s">
        <v>0</v>
      </c>
      <c r="J292" s="69"/>
      <c r="L292" s="46"/>
      <c r="M292" s="50"/>
      <c r="T292" s="51"/>
      <c r="AT292" s="48" t="s">
        <v>42</v>
      </c>
      <c r="AU292" s="48" t="s">
        <v>20</v>
      </c>
      <c r="AV292" s="4" t="s">
        <v>19</v>
      </c>
      <c r="AW292" s="4" t="s">
        <v>10</v>
      </c>
      <c r="AX292" s="4" t="s">
        <v>18</v>
      </c>
      <c r="AY292" s="48" t="s">
        <v>34</v>
      </c>
    </row>
    <row r="293" spans="2:51" s="5" customFormat="1" ht="12" hidden="1" outlineLevel="1" x14ac:dyDescent="0.2">
      <c r="B293" s="52"/>
      <c r="C293" s="32"/>
      <c r="D293" s="47" t="s">
        <v>42</v>
      </c>
      <c r="E293" s="53" t="s">
        <v>0</v>
      </c>
      <c r="F293" s="54" t="s">
        <v>180</v>
      </c>
      <c r="H293" s="120">
        <v>0.96</v>
      </c>
      <c r="J293" s="69"/>
      <c r="L293" s="52"/>
      <c r="M293" s="55"/>
      <c r="T293" s="56"/>
      <c r="AT293" s="53" t="s">
        <v>42</v>
      </c>
      <c r="AU293" s="53" t="s">
        <v>20</v>
      </c>
      <c r="AV293" s="5" t="s">
        <v>20</v>
      </c>
      <c r="AW293" s="5" t="s">
        <v>10</v>
      </c>
      <c r="AX293" s="5" t="s">
        <v>18</v>
      </c>
      <c r="AY293" s="53" t="s">
        <v>34</v>
      </c>
    </row>
    <row r="294" spans="2:51" s="5" customFormat="1" ht="12" hidden="1" outlineLevel="1" x14ac:dyDescent="0.2">
      <c r="B294" s="52"/>
      <c r="C294" s="32"/>
      <c r="D294" s="47" t="s">
        <v>42</v>
      </c>
      <c r="E294" s="53" t="s">
        <v>0</v>
      </c>
      <c r="F294" s="54" t="s">
        <v>181</v>
      </c>
      <c r="H294" s="120">
        <v>0.16</v>
      </c>
      <c r="J294" s="69"/>
      <c r="L294" s="52"/>
      <c r="M294" s="55"/>
      <c r="T294" s="56"/>
      <c r="AT294" s="53" t="s">
        <v>42</v>
      </c>
      <c r="AU294" s="53" t="s">
        <v>20</v>
      </c>
      <c r="AV294" s="5" t="s">
        <v>20</v>
      </c>
      <c r="AW294" s="5" t="s">
        <v>10</v>
      </c>
      <c r="AX294" s="5" t="s">
        <v>18</v>
      </c>
      <c r="AY294" s="53" t="s">
        <v>34</v>
      </c>
    </row>
    <row r="295" spans="2:51" s="4" customFormat="1" ht="12" hidden="1" outlineLevel="1" x14ac:dyDescent="0.2">
      <c r="B295" s="46"/>
      <c r="C295" s="32"/>
      <c r="D295" s="47" t="s">
        <v>42</v>
      </c>
      <c r="E295" s="48" t="s">
        <v>0</v>
      </c>
      <c r="F295" s="49" t="s">
        <v>75</v>
      </c>
      <c r="H295" s="119" t="s">
        <v>0</v>
      </c>
      <c r="J295" s="69"/>
      <c r="L295" s="46"/>
      <c r="M295" s="50"/>
      <c r="T295" s="51"/>
      <c r="AT295" s="48" t="s">
        <v>42</v>
      </c>
      <c r="AU295" s="48" t="s">
        <v>20</v>
      </c>
      <c r="AV295" s="4" t="s">
        <v>19</v>
      </c>
      <c r="AW295" s="4" t="s">
        <v>10</v>
      </c>
      <c r="AX295" s="4" t="s">
        <v>18</v>
      </c>
      <c r="AY295" s="48" t="s">
        <v>34</v>
      </c>
    </row>
    <row r="296" spans="2:51" s="5" customFormat="1" ht="12" hidden="1" outlineLevel="1" x14ac:dyDescent="0.2">
      <c r="B296" s="52"/>
      <c r="C296" s="32"/>
      <c r="D296" s="47" t="s">
        <v>42</v>
      </c>
      <c r="E296" s="53" t="s">
        <v>0</v>
      </c>
      <c r="F296" s="54" t="s">
        <v>182</v>
      </c>
      <c r="H296" s="120">
        <v>1.095</v>
      </c>
      <c r="J296" s="69"/>
      <c r="L296" s="52"/>
      <c r="M296" s="55"/>
      <c r="T296" s="56"/>
      <c r="AT296" s="53" t="s">
        <v>42</v>
      </c>
      <c r="AU296" s="53" t="s">
        <v>20</v>
      </c>
      <c r="AV296" s="5" t="s">
        <v>20</v>
      </c>
      <c r="AW296" s="5" t="s">
        <v>10</v>
      </c>
      <c r="AX296" s="5" t="s">
        <v>18</v>
      </c>
      <c r="AY296" s="53" t="s">
        <v>34</v>
      </c>
    </row>
    <row r="297" spans="2:51" s="5" customFormat="1" ht="12" hidden="1" outlineLevel="1" x14ac:dyDescent="0.2">
      <c r="B297" s="52"/>
      <c r="C297" s="32"/>
      <c r="D297" s="47" t="s">
        <v>42</v>
      </c>
      <c r="E297" s="53" t="s">
        <v>0</v>
      </c>
      <c r="F297" s="54" t="s">
        <v>183</v>
      </c>
      <c r="H297" s="120">
        <v>0.15</v>
      </c>
      <c r="J297" s="69"/>
      <c r="L297" s="52"/>
      <c r="M297" s="55"/>
      <c r="T297" s="56"/>
      <c r="AT297" s="53" t="s">
        <v>42</v>
      </c>
      <c r="AU297" s="53" t="s">
        <v>20</v>
      </c>
      <c r="AV297" s="5" t="s">
        <v>20</v>
      </c>
      <c r="AW297" s="5" t="s">
        <v>10</v>
      </c>
      <c r="AX297" s="5" t="s">
        <v>18</v>
      </c>
      <c r="AY297" s="53" t="s">
        <v>34</v>
      </c>
    </row>
    <row r="298" spans="2:51" s="4" customFormat="1" ht="12" hidden="1" outlineLevel="1" x14ac:dyDescent="0.2">
      <c r="B298" s="46"/>
      <c r="C298" s="32"/>
      <c r="D298" s="47" t="s">
        <v>42</v>
      </c>
      <c r="E298" s="48" t="s">
        <v>0</v>
      </c>
      <c r="F298" s="49" t="s">
        <v>117</v>
      </c>
      <c r="H298" s="119" t="s">
        <v>0</v>
      </c>
      <c r="J298" s="69"/>
      <c r="L298" s="46"/>
      <c r="M298" s="50"/>
      <c r="T298" s="51"/>
      <c r="AT298" s="48" t="s">
        <v>42</v>
      </c>
      <c r="AU298" s="48" t="s">
        <v>20</v>
      </c>
      <c r="AV298" s="4" t="s">
        <v>19</v>
      </c>
      <c r="AW298" s="4" t="s">
        <v>10</v>
      </c>
      <c r="AX298" s="4" t="s">
        <v>18</v>
      </c>
      <c r="AY298" s="48" t="s">
        <v>34</v>
      </c>
    </row>
    <row r="299" spans="2:51" s="5" customFormat="1" ht="12" hidden="1" outlineLevel="1" x14ac:dyDescent="0.2">
      <c r="B299" s="52"/>
      <c r="C299" s="32"/>
      <c r="D299" s="47" t="s">
        <v>42</v>
      </c>
      <c r="E299" s="53" t="s">
        <v>0</v>
      </c>
      <c r="F299" s="54" t="s">
        <v>184</v>
      </c>
      <c r="H299" s="120">
        <v>1.1850000000000001</v>
      </c>
      <c r="J299" s="69"/>
      <c r="L299" s="52"/>
      <c r="M299" s="55"/>
      <c r="T299" s="56"/>
      <c r="AT299" s="53" t="s">
        <v>42</v>
      </c>
      <c r="AU299" s="53" t="s">
        <v>20</v>
      </c>
      <c r="AV299" s="5" t="s">
        <v>20</v>
      </c>
      <c r="AW299" s="5" t="s">
        <v>10</v>
      </c>
      <c r="AX299" s="5" t="s">
        <v>18</v>
      </c>
      <c r="AY299" s="53" t="s">
        <v>34</v>
      </c>
    </row>
    <row r="300" spans="2:51" s="4" customFormat="1" ht="12" hidden="1" outlineLevel="1" x14ac:dyDescent="0.2">
      <c r="B300" s="46"/>
      <c r="C300" s="32"/>
      <c r="D300" s="47" t="s">
        <v>42</v>
      </c>
      <c r="E300" s="48" t="s">
        <v>0</v>
      </c>
      <c r="F300" s="49" t="s">
        <v>185</v>
      </c>
      <c r="H300" s="119" t="s">
        <v>0</v>
      </c>
      <c r="J300" s="69"/>
      <c r="L300" s="46"/>
      <c r="M300" s="50"/>
      <c r="T300" s="51"/>
      <c r="AT300" s="48" t="s">
        <v>42</v>
      </c>
      <c r="AU300" s="48" t="s">
        <v>20</v>
      </c>
      <c r="AV300" s="4" t="s">
        <v>19</v>
      </c>
      <c r="AW300" s="4" t="s">
        <v>10</v>
      </c>
      <c r="AX300" s="4" t="s">
        <v>18</v>
      </c>
      <c r="AY300" s="48" t="s">
        <v>34</v>
      </c>
    </row>
    <row r="301" spans="2:51" s="4" customFormat="1" ht="12" hidden="1" outlineLevel="1" x14ac:dyDescent="0.2">
      <c r="B301" s="46"/>
      <c r="C301" s="32"/>
      <c r="D301" s="47" t="s">
        <v>42</v>
      </c>
      <c r="E301" s="48" t="s">
        <v>0</v>
      </c>
      <c r="F301" s="49" t="s">
        <v>109</v>
      </c>
      <c r="H301" s="119" t="s">
        <v>0</v>
      </c>
      <c r="J301" s="69"/>
      <c r="L301" s="46"/>
      <c r="M301" s="50"/>
      <c r="T301" s="51"/>
      <c r="AT301" s="48" t="s">
        <v>42</v>
      </c>
      <c r="AU301" s="48" t="s">
        <v>20</v>
      </c>
      <c r="AV301" s="4" t="s">
        <v>19</v>
      </c>
      <c r="AW301" s="4" t="s">
        <v>10</v>
      </c>
      <c r="AX301" s="4" t="s">
        <v>18</v>
      </c>
      <c r="AY301" s="48" t="s">
        <v>34</v>
      </c>
    </row>
    <row r="302" spans="2:51" s="5" customFormat="1" ht="12" hidden="1" outlineLevel="1" x14ac:dyDescent="0.2">
      <c r="B302" s="52"/>
      <c r="C302" s="32"/>
      <c r="D302" s="47" t="s">
        <v>42</v>
      </c>
      <c r="E302" s="53" t="s">
        <v>0</v>
      </c>
      <c r="F302" s="54" t="s">
        <v>186</v>
      </c>
      <c r="H302" s="120">
        <v>1.51</v>
      </c>
      <c r="J302" s="69"/>
      <c r="L302" s="52"/>
      <c r="M302" s="55"/>
      <c r="T302" s="56"/>
      <c r="AT302" s="53" t="s">
        <v>42</v>
      </c>
      <c r="AU302" s="53" t="s">
        <v>20</v>
      </c>
      <c r="AV302" s="5" t="s">
        <v>20</v>
      </c>
      <c r="AW302" s="5" t="s">
        <v>10</v>
      </c>
      <c r="AX302" s="5" t="s">
        <v>18</v>
      </c>
      <c r="AY302" s="53" t="s">
        <v>34</v>
      </c>
    </row>
    <row r="303" spans="2:51" s="4" customFormat="1" ht="12" hidden="1" outlineLevel="1" x14ac:dyDescent="0.2">
      <c r="B303" s="46"/>
      <c r="C303" s="32"/>
      <c r="D303" s="47" t="s">
        <v>42</v>
      </c>
      <c r="E303" s="48" t="s">
        <v>0</v>
      </c>
      <c r="F303" s="49" t="s">
        <v>113</v>
      </c>
      <c r="H303" s="119" t="s">
        <v>0</v>
      </c>
      <c r="J303" s="69"/>
      <c r="L303" s="46"/>
      <c r="M303" s="50"/>
      <c r="T303" s="51"/>
      <c r="AT303" s="48" t="s">
        <v>42</v>
      </c>
      <c r="AU303" s="48" t="s">
        <v>20</v>
      </c>
      <c r="AV303" s="4" t="s">
        <v>19</v>
      </c>
      <c r="AW303" s="4" t="s">
        <v>10</v>
      </c>
      <c r="AX303" s="4" t="s">
        <v>18</v>
      </c>
      <c r="AY303" s="48" t="s">
        <v>34</v>
      </c>
    </row>
    <row r="304" spans="2:51" s="5" customFormat="1" ht="12" hidden="1" outlineLevel="1" x14ac:dyDescent="0.2">
      <c r="B304" s="52"/>
      <c r="C304" s="32"/>
      <c r="D304" s="47" t="s">
        <v>42</v>
      </c>
      <c r="E304" s="53" t="s">
        <v>0</v>
      </c>
      <c r="F304" s="54" t="s">
        <v>187</v>
      </c>
      <c r="H304" s="120">
        <v>0.4</v>
      </c>
      <c r="J304" s="69"/>
      <c r="L304" s="52"/>
      <c r="M304" s="55"/>
      <c r="T304" s="56"/>
      <c r="AT304" s="53" t="s">
        <v>42</v>
      </c>
      <c r="AU304" s="53" t="s">
        <v>20</v>
      </c>
      <c r="AV304" s="5" t="s">
        <v>20</v>
      </c>
      <c r="AW304" s="5" t="s">
        <v>10</v>
      </c>
      <c r="AX304" s="5" t="s">
        <v>18</v>
      </c>
      <c r="AY304" s="53" t="s">
        <v>34</v>
      </c>
    </row>
    <row r="305" spans="2:65" s="4" customFormat="1" ht="12" hidden="1" outlineLevel="1" x14ac:dyDescent="0.2">
      <c r="B305" s="46"/>
      <c r="C305" s="32"/>
      <c r="D305" s="47" t="s">
        <v>42</v>
      </c>
      <c r="E305" s="48" t="s">
        <v>0</v>
      </c>
      <c r="F305" s="49" t="s">
        <v>114</v>
      </c>
      <c r="H305" s="119" t="s">
        <v>0</v>
      </c>
      <c r="J305" s="69"/>
      <c r="L305" s="46"/>
      <c r="M305" s="50"/>
      <c r="T305" s="51"/>
      <c r="AT305" s="48" t="s">
        <v>42</v>
      </c>
      <c r="AU305" s="48" t="s">
        <v>20</v>
      </c>
      <c r="AV305" s="4" t="s">
        <v>19</v>
      </c>
      <c r="AW305" s="4" t="s">
        <v>10</v>
      </c>
      <c r="AX305" s="4" t="s">
        <v>18</v>
      </c>
      <c r="AY305" s="48" t="s">
        <v>34</v>
      </c>
    </row>
    <row r="306" spans="2:65" s="5" customFormat="1" ht="12" hidden="1" outlineLevel="1" x14ac:dyDescent="0.2">
      <c r="B306" s="52"/>
      <c r="C306" s="32"/>
      <c r="D306" s="47" t="s">
        <v>42</v>
      </c>
      <c r="E306" s="53" t="s">
        <v>0</v>
      </c>
      <c r="F306" s="54" t="s">
        <v>188</v>
      </c>
      <c r="H306" s="120">
        <v>0.66</v>
      </c>
      <c r="J306" s="69"/>
      <c r="L306" s="52"/>
      <c r="M306" s="55"/>
      <c r="T306" s="56"/>
      <c r="AT306" s="53" t="s">
        <v>42</v>
      </c>
      <c r="AU306" s="53" t="s">
        <v>20</v>
      </c>
      <c r="AV306" s="5" t="s">
        <v>20</v>
      </c>
      <c r="AW306" s="5" t="s">
        <v>10</v>
      </c>
      <c r="AX306" s="5" t="s">
        <v>18</v>
      </c>
      <c r="AY306" s="53" t="s">
        <v>34</v>
      </c>
    </row>
    <row r="307" spans="2:65" s="4" customFormat="1" ht="12" hidden="1" outlineLevel="1" x14ac:dyDescent="0.2">
      <c r="B307" s="46"/>
      <c r="C307" s="32"/>
      <c r="D307" s="47" t="s">
        <v>42</v>
      </c>
      <c r="E307" s="48" t="s">
        <v>0</v>
      </c>
      <c r="F307" s="49" t="s">
        <v>75</v>
      </c>
      <c r="H307" s="119" t="s">
        <v>0</v>
      </c>
      <c r="J307" s="69"/>
      <c r="L307" s="46"/>
      <c r="M307" s="50"/>
      <c r="T307" s="51"/>
      <c r="AT307" s="48" t="s">
        <v>42</v>
      </c>
      <c r="AU307" s="48" t="s">
        <v>20</v>
      </c>
      <c r="AV307" s="4" t="s">
        <v>19</v>
      </c>
      <c r="AW307" s="4" t="s">
        <v>10</v>
      </c>
      <c r="AX307" s="4" t="s">
        <v>18</v>
      </c>
      <c r="AY307" s="48" t="s">
        <v>34</v>
      </c>
    </row>
    <row r="308" spans="2:65" s="5" customFormat="1" ht="12" hidden="1" outlineLevel="1" x14ac:dyDescent="0.2">
      <c r="B308" s="52"/>
      <c r="C308" s="32"/>
      <c r="D308" s="47" t="s">
        <v>42</v>
      </c>
      <c r="E308" s="53" t="s">
        <v>0</v>
      </c>
      <c r="F308" s="54" t="s">
        <v>189</v>
      </c>
      <c r="H308" s="120">
        <v>0.28000000000000003</v>
      </c>
      <c r="J308" s="69"/>
      <c r="L308" s="52"/>
      <c r="M308" s="55"/>
      <c r="T308" s="56"/>
      <c r="AT308" s="53" t="s">
        <v>42</v>
      </c>
      <c r="AU308" s="53" t="s">
        <v>20</v>
      </c>
      <c r="AV308" s="5" t="s">
        <v>20</v>
      </c>
      <c r="AW308" s="5" t="s">
        <v>10</v>
      </c>
      <c r="AX308" s="5" t="s">
        <v>18</v>
      </c>
      <c r="AY308" s="53" t="s">
        <v>34</v>
      </c>
    </row>
    <row r="309" spans="2:65" s="4" customFormat="1" ht="12" hidden="1" outlineLevel="1" x14ac:dyDescent="0.2">
      <c r="B309" s="46"/>
      <c r="C309" s="32"/>
      <c r="D309" s="47" t="s">
        <v>42</v>
      </c>
      <c r="E309" s="48" t="s">
        <v>0</v>
      </c>
      <c r="F309" s="49" t="s">
        <v>117</v>
      </c>
      <c r="H309" s="119" t="s">
        <v>0</v>
      </c>
      <c r="J309" s="69"/>
      <c r="L309" s="46"/>
      <c r="M309" s="50"/>
      <c r="T309" s="51"/>
      <c r="AT309" s="48" t="s">
        <v>42</v>
      </c>
      <c r="AU309" s="48" t="s">
        <v>20</v>
      </c>
      <c r="AV309" s="4" t="s">
        <v>19</v>
      </c>
      <c r="AW309" s="4" t="s">
        <v>10</v>
      </c>
      <c r="AX309" s="4" t="s">
        <v>18</v>
      </c>
      <c r="AY309" s="48" t="s">
        <v>34</v>
      </c>
    </row>
    <row r="310" spans="2:65" s="5" customFormat="1" ht="12" hidden="1" outlineLevel="1" x14ac:dyDescent="0.2">
      <c r="B310" s="52"/>
      <c r="C310" s="32"/>
      <c r="D310" s="47" t="s">
        <v>42</v>
      </c>
      <c r="E310" s="53" t="s">
        <v>0</v>
      </c>
      <c r="F310" s="54" t="s">
        <v>190</v>
      </c>
      <c r="H310" s="120">
        <v>1.25</v>
      </c>
      <c r="J310" s="69"/>
      <c r="L310" s="52"/>
      <c r="M310" s="55"/>
      <c r="T310" s="56"/>
      <c r="AT310" s="53" t="s">
        <v>42</v>
      </c>
      <c r="AU310" s="53" t="s">
        <v>20</v>
      </c>
      <c r="AV310" s="5" t="s">
        <v>20</v>
      </c>
      <c r="AW310" s="5" t="s">
        <v>10</v>
      </c>
      <c r="AX310" s="5" t="s">
        <v>18</v>
      </c>
      <c r="AY310" s="53" t="s">
        <v>34</v>
      </c>
    </row>
    <row r="311" spans="2:65" s="6" customFormat="1" ht="12" hidden="1" outlineLevel="1" x14ac:dyDescent="0.2">
      <c r="B311" s="57"/>
      <c r="C311" s="32"/>
      <c r="D311" s="47" t="s">
        <v>42</v>
      </c>
      <c r="E311" s="58" t="s">
        <v>0</v>
      </c>
      <c r="F311" s="59" t="s">
        <v>53</v>
      </c>
      <c r="H311" s="121">
        <v>25.475000000000001</v>
      </c>
      <c r="J311" s="69">
        <f t="shared" si="6"/>
        <v>0</v>
      </c>
      <c r="L311" s="57"/>
      <c r="M311" s="60"/>
      <c r="T311" s="61"/>
      <c r="AT311" s="58" t="s">
        <v>42</v>
      </c>
      <c r="AU311" s="58" t="s">
        <v>20</v>
      </c>
      <c r="AV311" s="6" t="s">
        <v>39</v>
      </c>
      <c r="AW311" s="6" t="s">
        <v>10</v>
      </c>
      <c r="AX311" s="6" t="s">
        <v>19</v>
      </c>
      <c r="AY311" s="58" t="s">
        <v>34</v>
      </c>
    </row>
    <row r="312" spans="2:65" s="1" customFormat="1" ht="24.2" customHeight="1" collapsed="1" x14ac:dyDescent="0.2">
      <c r="B312" s="31"/>
      <c r="C312" s="32">
        <v>48</v>
      </c>
      <c r="D312" s="32" t="s">
        <v>36</v>
      </c>
      <c r="E312" s="33" t="s">
        <v>198</v>
      </c>
      <c r="F312" s="34" t="s">
        <v>199</v>
      </c>
      <c r="G312" s="35" t="s">
        <v>91</v>
      </c>
      <c r="H312" s="36">
        <v>6.4050000000000002</v>
      </c>
      <c r="I312" s="36"/>
      <c r="J312" s="69">
        <f t="shared" si="6"/>
        <v>0</v>
      </c>
      <c r="K312" s="34" t="s">
        <v>38</v>
      </c>
      <c r="L312" s="12"/>
      <c r="M312" s="37" t="s">
        <v>0</v>
      </c>
      <c r="N312" s="38" t="s">
        <v>13</v>
      </c>
      <c r="O312" s="39">
        <v>1.3320000000000001</v>
      </c>
      <c r="P312" s="39">
        <f>O312*H312</f>
        <v>8.5314600000000009</v>
      </c>
      <c r="Q312" s="39">
        <v>4.0629999999999999E-2</v>
      </c>
      <c r="R312" s="39">
        <f>Q312*H312</f>
        <v>0.26023515000000003</v>
      </c>
      <c r="S312" s="39">
        <v>0</v>
      </c>
      <c r="T312" s="40">
        <f>S312*H312</f>
        <v>0</v>
      </c>
      <c r="AR312" s="41" t="s">
        <v>39</v>
      </c>
      <c r="AT312" s="41" t="s">
        <v>36</v>
      </c>
      <c r="AU312" s="41" t="s">
        <v>20</v>
      </c>
      <c r="AY312" s="8" t="s">
        <v>34</v>
      </c>
      <c r="BE312" s="42">
        <f>IF(N312="základní",J312,0)</f>
        <v>0</v>
      </c>
      <c r="BF312" s="42">
        <f>IF(N312="snížená",J312,0)</f>
        <v>0</v>
      </c>
      <c r="BG312" s="42">
        <f>IF(N312="zákl. přenesená",J312,0)</f>
        <v>0</v>
      </c>
      <c r="BH312" s="42">
        <f>IF(N312="sníž. přenesená",J312,0)</f>
        <v>0</v>
      </c>
      <c r="BI312" s="42">
        <f>IF(N312="nulová",J312,0)</f>
        <v>0</v>
      </c>
      <c r="BJ312" s="8" t="s">
        <v>19</v>
      </c>
      <c r="BK312" s="42">
        <f>ROUND(I312*H312,2)</f>
        <v>0</v>
      </c>
      <c r="BL312" s="8" t="s">
        <v>39</v>
      </c>
      <c r="BM312" s="41" t="s">
        <v>200</v>
      </c>
    </row>
    <row r="313" spans="2:65" s="1" customFormat="1" ht="12" hidden="1" outlineLevel="1" x14ac:dyDescent="0.2">
      <c r="B313" s="12"/>
      <c r="C313" s="32"/>
      <c r="D313" s="43" t="s">
        <v>40</v>
      </c>
      <c r="F313" s="44" t="s">
        <v>201</v>
      </c>
      <c r="H313" s="42"/>
      <c r="J313" s="69">
        <f t="shared" si="6"/>
        <v>0</v>
      </c>
      <c r="L313" s="12"/>
      <c r="M313" s="45"/>
      <c r="T313" s="15"/>
      <c r="AT313" s="8" t="s">
        <v>40</v>
      </c>
      <c r="AU313" s="8" t="s">
        <v>20</v>
      </c>
    </row>
    <row r="314" spans="2:65" s="4" customFormat="1" ht="12" hidden="1" outlineLevel="1" x14ac:dyDescent="0.2">
      <c r="B314" s="46"/>
      <c r="C314" s="32"/>
      <c r="D314" s="47" t="s">
        <v>42</v>
      </c>
      <c r="E314" s="48" t="s">
        <v>0</v>
      </c>
      <c r="F314" s="49" t="s">
        <v>43</v>
      </c>
      <c r="H314" s="119" t="s">
        <v>0</v>
      </c>
      <c r="J314" s="69"/>
      <c r="L314" s="46"/>
      <c r="M314" s="50"/>
      <c r="T314" s="51"/>
      <c r="AT314" s="48" t="s">
        <v>42</v>
      </c>
      <c r="AU314" s="48" t="s">
        <v>20</v>
      </c>
      <c r="AV314" s="4" t="s">
        <v>19</v>
      </c>
      <c r="AW314" s="4" t="s">
        <v>10</v>
      </c>
      <c r="AX314" s="4" t="s">
        <v>18</v>
      </c>
      <c r="AY314" s="48" t="s">
        <v>34</v>
      </c>
    </row>
    <row r="315" spans="2:65" s="4" customFormat="1" ht="12" hidden="1" outlineLevel="1" x14ac:dyDescent="0.2">
      <c r="B315" s="46"/>
      <c r="C315" s="32"/>
      <c r="D315" s="47" t="s">
        <v>42</v>
      </c>
      <c r="E315" s="48" t="s">
        <v>0</v>
      </c>
      <c r="F315" s="49" t="s">
        <v>44</v>
      </c>
      <c r="H315" s="119" t="s">
        <v>0</v>
      </c>
      <c r="J315" s="69"/>
      <c r="L315" s="46"/>
      <c r="M315" s="50"/>
      <c r="T315" s="51"/>
      <c r="AT315" s="48" t="s">
        <v>42</v>
      </c>
      <c r="AU315" s="48" t="s">
        <v>20</v>
      </c>
      <c r="AV315" s="4" t="s">
        <v>19</v>
      </c>
      <c r="AW315" s="4" t="s">
        <v>10</v>
      </c>
      <c r="AX315" s="4" t="s">
        <v>18</v>
      </c>
      <c r="AY315" s="48" t="s">
        <v>34</v>
      </c>
    </row>
    <row r="316" spans="2:65" s="5" customFormat="1" ht="12" hidden="1" outlineLevel="1" x14ac:dyDescent="0.2">
      <c r="B316" s="52"/>
      <c r="C316" s="32"/>
      <c r="D316" s="47" t="s">
        <v>42</v>
      </c>
      <c r="E316" s="53" t="s">
        <v>0</v>
      </c>
      <c r="F316" s="54" t="s">
        <v>162</v>
      </c>
      <c r="H316" s="120">
        <v>0.9</v>
      </c>
      <c r="J316" s="69"/>
      <c r="L316" s="52"/>
      <c r="M316" s="55"/>
      <c r="T316" s="56"/>
      <c r="AT316" s="53" t="s">
        <v>42</v>
      </c>
      <c r="AU316" s="53" t="s">
        <v>20</v>
      </c>
      <c r="AV316" s="5" t="s">
        <v>20</v>
      </c>
      <c r="AW316" s="5" t="s">
        <v>10</v>
      </c>
      <c r="AX316" s="5" t="s">
        <v>18</v>
      </c>
      <c r="AY316" s="53" t="s">
        <v>34</v>
      </c>
    </row>
    <row r="317" spans="2:65" s="4" customFormat="1" ht="12" hidden="1" outlineLevel="1" x14ac:dyDescent="0.2">
      <c r="B317" s="46"/>
      <c r="C317" s="32"/>
      <c r="D317" s="47" t="s">
        <v>42</v>
      </c>
      <c r="E317" s="48" t="s">
        <v>0</v>
      </c>
      <c r="F317" s="49" t="s">
        <v>109</v>
      </c>
      <c r="H317" s="119" t="s">
        <v>0</v>
      </c>
      <c r="J317" s="69"/>
      <c r="L317" s="46"/>
      <c r="M317" s="50"/>
      <c r="T317" s="51"/>
      <c r="AT317" s="48" t="s">
        <v>42</v>
      </c>
      <c r="AU317" s="48" t="s">
        <v>20</v>
      </c>
      <c r="AV317" s="4" t="s">
        <v>19</v>
      </c>
      <c r="AW317" s="4" t="s">
        <v>10</v>
      </c>
      <c r="AX317" s="4" t="s">
        <v>18</v>
      </c>
      <c r="AY317" s="48" t="s">
        <v>34</v>
      </c>
    </row>
    <row r="318" spans="2:65" s="5" customFormat="1" ht="12" hidden="1" outlineLevel="1" x14ac:dyDescent="0.2">
      <c r="B318" s="52"/>
      <c r="C318" s="32"/>
      <c r="D318" s="47" t="s">
        <v>42</v>
      </c>
      <c r="E318" s="53" t="s">
        <v>0</v>
      </c>
      <c r="F318" s="54" t="s">
        <v>166</v>
      </c>
      <c r="H318" s="120">
        <v>1.17</v>
      </c>
      <c r="J318" s="69"/>
      <c r="L318" s="52"/>
      <c r="M318" s="55"/>
      <c r="T318" s="56"/>
      <c r="AT318" s="53" t="s">
        <v>42</v>
      </c>
      <c r="AU318" s="53" t="s">
        <v>20</v>
      </c>
      <c r="AV318" s="5" t="s">
        <v>20</v>
      </c>
      <c r="AW318" s="5" t="s">
        <v>10</v>
      </c>
      <c r="AX318" s="5" t="s">
        <v>18</v>
      </c>
      <c r="AY318" s="53" t="s">
        <v>34</v>
      </c>
    </row>
    <row r="319" spans="2:65" s="4" customFormat="1" ht="12" hidden="1" outlineLevel="1" x14ac:dyDescent="0.2">
      <c r="B319" s="46"/>
      <c r="C319" s="32"/>
      <c r="D319" s="47" t="s">
        <v>42</v>
      </c>
      <c r="E319" s="48" t="s">
        <v>0</v>
      </c>
      <c r="F319" s="49" t="s">
        <v>113</v>
      </c>
      <c r="H319" s="119" t="s">
        <v>0</v>
      </c>
      <c r="J319" s="69"/>
      <c r="L319" s="46"/>
      <c r="M319" s="50"/>
      <c r="T319" s="51"/>
      <c r="AT319" s="48" t="s">
        <v>42</v>
      </c>
      <c r="AU319" s="48" t="s">
        <v>20</v>
      </c>
      <c r="AV319" s="4" t="s">
        <v>19</v>
      </c>
      <c r="AW319" s="4" t="s">
        <v>10</v>
      </c>
      <c r="AX319" s="4" t="s">
        <v>18</v>
      </c>
      <c r="AY319" s="48" t="s">
        <v>34</v>
      </c>
    </row>
    <row r="320" spans="2:65" s="5" customFormat="1" ht="12" hidden="1" outlineLevel="1" x14ac:dyDescent="0.2">
      <c r="B320" s="52"/>
      <c r="C320" s="32"/>
      <c r="D320" s="47" t="s">
        <v>42</v>
      </c>
      <c r="E320" s="53" t="s">
        <v>0</v>
      </c>
      <c r="F320" s="54" t="s">
        <v>166</v>
      </c>
      <c r="H320" s="120">
        <v>1.17</v>
      </c>
      <c r="J320" s="69"/>
      <c r="L320" s="52"/>
      <c r="M320" s="55"/>
      <c r="T320" s="56"/>
      <c r="AT320" s="53" t="s">
        <v>42</v>
      </c>
      <c r="AU320" s="53" t="s">
        <v>20</v>
      </c>
      <c r="AV320" s="5" t="s">
        <v>20</v>
      </c>
      <c r="AW320" s="5" t="s">
        <v>10</v>
      </c>
      <c r="AX320" s="5" t="s">
        <v>18</v>
      </c>
      <c r="AY320" s="53" t="s">
        <v>34</v>
      </c>
    </row>
    <row r="321" spans="2:65" s="4" customFormat="1" ht="12" hidden="1" outlineLevel="1" x14ac:dyDescent="0.2">
      <c r="B321" s="46"/>
      <c r="C321" s="32"/>
      <c r="D321" s="47" t="s">
        <v>42</v>
      </c>
      <c r="E321" s="48" t="s">
        <v>0</v>
      </c>
      <c r="F321" s="49" t="s">
        <v>114</v>
      </c>
      <c r="H321" s="119" t="s">
        <v>0</v>
      </c>
      <c r="J321" s="69"/>
      <c r="L321" s="46"/>
      <c r="M321" s="50"/>
      <c r="T321" s="51"/>
      <c r="AT321" s="48" t="s">
        <v>42</v>
      </c>
      <c r="AU321" s="48" t="s">
        <v>20</v>
      </c>
      <c r="AV321" s="4" t="s">
        <v>19</v>
      </c>
      <c r="AW321" s="4" t="s">
        <v>10</v>
      </c>
      <c r="AX321" s="4" t="s">
        <v>18</v>
      </c>
      <c r="AY321" s="48" t="s">
        <v>34</v>
      </c>
    </row>
    <row r="322" spans="2:65" s="5" customFormat="1" ht="12" hidden="1" outlineLevel="1" x14ac:dyDescent="0.2">
      <c r="B322" s="52"/>
      <c r="C322" s="32"/>
      <c r="D322" s="47" t="s">
        <v>42</v>
      </c>
      <c r="E322" s="53" t="s">
        <v>0</v>
      </c>
      <c r="F322" s="54" t="s">
        <v>166</v>
      </c>
      <c r="H322" s="120">
        <v>1.17</v>
      </c>
      <c r="J322" s="69"/>
      <c r="L322" s="52"/>
      <c r="M322" s="55"/>
      <c r="T322" s="56"/>
      <c r="AT322" s="53" t="s">
        <v>42</v>
      </c>
      <c r="AU322" s="53" t="s">
        <v>20</v>
      </c>
      <c r="AV322" s="5" t="s">
        <v>20</v>
      </c>
      <c r="AW322" s="5" t="s">
        <v>10</v>
      </c>
      <c r="AX322" s="5" t="s">
        <v>18</v>
      </c>
      <c r="AY322" s="53" t="s">
        <v>34</v>
      </c>
    </row>
    <row r="323" spans="2:65" s="4" customFormat="1" ht="12" hidden="1" outlineLevel="1" x14ac:dyDescent="0.2">
      <c r="B323" s="46"/>
      <c r="C323" s="32"/>
      <c r="D323" s="47" t="s">
        <v>42</v>
      </c>
      <c r="E323" s="48" t="s">
        <v>0</v>
      </c>
      <c r="F323" s="49" t="s">
        <v>75</v>
      </c>
      <c r="H323" s="119" t="s">
        <v>0</v>
      </c>
      <c r="J323" s="69"/>
      <c r="L323" s="46"/>
      <c r="M323" s="50"/>
      <c r="T323" s="51"/>
      <c r="AT323" s="48" t="s">
        <v>42</v>
      </c>
      <c r="AU323" s="48" t="s">
        <v>20</v>
      </c>
      <c r="AV323" s="4" t="s">
        <v>19</v>
      </c>
      <c r="AW323" s="4" t="s">
        <v>10</v>
      </c>
      <c r="AX323" s="4" t="s">
        <v>18</v>
      </c>
      <c r="AY323" s="48" t="s">
        <v>34</v>
      </c>
    </row>
    <row r="324" spans="2:65" s="5" customFormat="1" ht="12" hidden="1" outlineLevel="1" x14ac:dyDescent="0.2">
      <c r="B324" s="52"/>
      <c r="C324" s="32"/>
      <c r="D324" s="47" t="s">
        <v>42</v>
      </c>
      <c r="E324" s="53" t="s">
        <v>0</v>
      </c>
      <c r="F324" s="54" t="s">
        <v>166</v>
      </c>
      <c r="H324" s="120">
        <v>1.17</v>
      </c>
      <c r="J324" s="69"/>
      <c r="L324" s="52"/>
      <c r="M324" s="55"/>
      <c r="T324" s="56"/>
      <c r="AT324" s="53" t="s">
        <v>42</v>
      </c>
      <c r="AU324" s="53" t="s">
        <v>20</v>
      </c>
      <c r="AV324" s="5" t="s">
        <v>20</v>
      </c>
      <c r="AW324" s="5" t="s">
        <v>10</v>
      </c>
      <c r="AX324" s="5" t="s">
        <v>18</v>
      </c>
      <c r="AY324" s="53" t="s">
        <v>34</v>
      </c>
    </row>
    <row r="325" spans="2:65" s="4" customFormat="1" ht="12" hidden="1" outlineLevel="1" x14ac:dyDescent="0.2">
      <c r="B325" s="46"/>
      <c r="C325" s="32"/>
      <c r="D325" s="47" t="s">
        <v>42</v>
      </c>
      <c r="E325" s="48" t="s">
        <v>0</v>
      </c>
      <c r="F325" s="49" t="s">
        <v>117</v>
      </c>
      <c r="H325" s="119" t="s">
        <v>0</v>
      </c>
      <c r="J325" s="69"/>
      <c r="L325" s="46"/>
      <c r="M325" s="50"/>
      <c r="T325" s="51"/>
      <c r="AT325" s="48" t="s">
        <v>42</v>
      </c>
      <c r="AU325" s="48" t="s">
        <v>20</v>
      </c>
      <c r="AV325" s="4" t="s">
        <v>19</v>
      </c>
      <c r="AW325" s="4" t="s">
        <v>10</v>
      </c>
      <c r="AX325" s="4" t="s">
        <v>18</v>
      </c>
      <c r="AY325" s="48" t="s">
        <v>34</v>
      </c>
    </row>
    <row r="326" spans="2:65" s="5" customFormat="1" ht="12" hidden="1" outlineLevel="1" x14ac:dyDescent="0.2">
      <c r="B326" s="52"/>
      <c r="C326" s="32"/>
      <c r="D326" s="47" t="s">
        <v>42</v>
      </c>
      <c r="E326" s="53" t="s">
        <v>0</v>
      </c>
      <c r="F326" s="54" t="s">
        <v>169</v>
      </c>
      <c r="H326" s="120">
        <v>0.82499999999999996</v>
      </c>
      <c r="J326" s="69">
        <f t="shared" ref="J326:J380" si="7">I326*H326</f>
        <v>0</v>
      </c>
      <c r="L326" s="52"/>
      <c r="M326" s="55"/>
      <c r="T326" s="56"/>
      <c r="AT326" s="53" t="s">
        <v>42</v>
      </c>
      <c r="AU326" s="53" t="s">
        <v>20</v>
      </c>
      <c r="AV326" s="5" t="s">
        <v>20</v>
      </c>
      <c r="AW326" s="5" t="s">
        <v>10</v>
      </c>
      <c r="AX326" s="5" t="s">
        <v>18</v>
      </c>
      <c r="AY326" s="53" t="s">
        <v>34</v>
      </c>
    </row>
    <row r="327" spans="2:65" s="6" customFormat="1" ht="12" hidden="1" outlineLevel="1" x14ac:dyDescent="0.2">
      <c r="B327" s="57"/>
      <c r="C327" s="32"/>
      <c r="D327" s="47" t="s">
        <v>42</v>
      </c>
      <c r="E327" s="58" t="s">
        <v>0</v>
      </c>
      <c r="F327" s="59" t="s">
        <v>53</v>
      </c>
      <c r="H327" s="121">
        <v>6.4050000000000002</v>
      </c>
      <c r="J327" s="69">
        <f t="shared" si="7"/>
        <v>0</v>
      </c>
      <c r="L327" s="57"/>
      <c r="M327" s="60"/>
      <c r="T327" s="61"/>
      <c r="AT327" s="58" t="s">
        <v>42</v>
      </c>
      <c r="AU327" s="58" t="s">
        <v>20</v>
      </c>
      <c r="AV327" s="6" t="s">
        <v>39</v>
      </c>
      <c r="AW327" s="6" t="s">
        <v>10</v>
      </c>
      <c r="AX327" s="6" t="s">
        <v>19</v>
      </c>
      <c r="AY327" s="58" t="s">
        <v>34</v>
      </c>
    </row>
    <row r="328" spans="2:65" s="1" customFormat="1" ht="37.9" customHeight="1" collapsed="1" x14ac:dyDescent="0.2">
      <c r="B328" s="31"/>
      <c r="C328" s="32">
        <v>49</v>
      </c>
      <c r="D328" s="32" t="s">
        <v>36</v>
      </c>
      <c r="E328" s="33" t="s">
        <v>202</v>
      </c>
      <c r="F328" s="34" t="s">
        <v>203</v>
      </c>
      <c r="G328" s="35" t="s">
        <v>91</v>
      </c>
      <c r="H328" s="36">
        <v>208.69399999999999</v>
      </c>
      <c r="I328" s="36"/>
      <c r="J328" s="69">
        <f t="shared" si="7"/>
        <v>0</v>
      </c>
      <c r="K328" s="34" t="s">
        <v>38</v>
      </c>
      <c r="L328" s="12"/>
      <c r="M328" s="37" t="s">
        <v>0</v>
      </c>
      <c r="N328" s="38" t="s">
        <v>13</v>
      </c>
      <c r="O328" s="39">
        <v>0.35</v>
      </c>
      <c r="P328" s="39">
        <f>O328*H328</f>
        <v>73.042899999999989</v>
      </c>
      <c r="Q328" s="39">
        <v>1.575E-2</v>
      </c>
      <c r="R328" s="39">
        <f>Q328*H328</f>
        <v>3.2869305</v>
      </c>
      <c r="S328" s="39">
        <v>0</v>
      </c>
      <c r="T328" s="40">
        <f>S328*H328</f>
        <v>0</v>
      </c>
      <c r="AR328" s="41" t="s">
        <v>39</v>
      </c>
      <c r="AT328" s="41" t="s">
        <v>36</v>
      </c>
      <c r="AU328" s="41" t="s">
        <v>20</v>
      </c>
      <c r="AY328" s="8" t="s">
        <v>34</v>
      </c>
      <c r="BE328" s="42">
        <f>IF(N328="základní",J328,0)</f>
        <v>0</v>
      </c>
      <c r="BF328" s="42">
        <f>IF(N328="snížená",J328,0)</f>
        <v>0</v>
      </c>
      <c r="BG328" s="42">
        <f>IF(N328="zákl. přenesená",J328,0)</f>
        <v>0</v>
      </c>
      <c r="BH328" s="42">
        <f>IF(N328="sníž. přenesená",J328,0)</f>
        <v>0</v>
      </c>
      <c r="BI328" s="42">
        <f>IF(N328="nulová",J328,0)</f>
        <v>0</v>
      </c>
      <c r="BJ328" s="8" t="s">
        <v>19</v>
      </c>
      <c r="BK328" s="42">
        <f>ROUND(I328*H328,2)</f>
        <v>0</v>
      </c>
      <c r="BL328" s="8" t="s">
        <v>39</v>
      </c>
      <c r="BM328" s="41" t="s">
        <v>204</v>
      </c>
    </row>
    <row r="329" spans="2:65" s="1" customFormat="1" ht="12" hidden="1" outlineLevel="1" x14ac:dyDescent="0.2">
      <c r="B329" s="12"/>
      <c r="C329" s="32"/>
      <c r="D329" s="43" t="s">
        <v>40</v>
      </c>
      <c r="F329" s="44" t="s">
        <v>205</v>
      </c>
      <c r="H329" s="42"/>
      <c r="J329" s="69">
        <f t="shared" si="7"/>
        <v>0</v>
      </c>
      <c r="L329" s="12"/>
      <c r="M329" s="45"/>
      <c r="T329" s="15"/>
      <c r="AT329" s="8" t="s">
        <v>40</v>
      </c>
      <c r="AU329" s="8" t="s">
        <v>20</v>
      </c>
    </row>
    <row r="330" spans="2:65" s="4" customFormat="1" ht="12" hidden="1" outlineLevel="1" x14ac:dyDescent="0.2">
      <c r="B330" s="46"/>
      <c r="C330" s="32"/>
      <c r="D330" s="47" t="s">
        <v>42</v>
      </c>
      <c r="E330" s="48" t="s">
        <v>0</v>
      </c>
      <c r="F330" s="49" t="s">
        <v>43</v>
      </c>
      <c r="H330" s="119" t="s">
        <v>0</v>
      </c>
      <c r="J330" s="69"/>
      <c r="L330" s="46"/>
      <c r="M330" s="50"/>
      <c r="T330" s="51"/>
      <c r="AT330" s="48" t="s">
        <v>42</v>
      </c>
      <c r="AU330" s="48" t="s">
        <v>20</v>
      </c>
      <c r="AV330" s="4" t="s">
        <v>19</v>
      </c>
      <c r="AW330" s="4" t="s">
        <v>10</v>
      </c>
      <c r="AX330" s="4" t="s">
        <v>18</v>
      </c>
      <c r="AY330" s="48" t="s">
        <v>34</v>
      </c>
    </row>
    <row r="331" spans="2:65" s="4" customFormat="1" ht="12" hidden="1" outlineLevel="1" x14ac:dyDescent="0.2">
      <c r="B331" s="46"/>
      <c r="C331" s="32"/>
      <c r="D331" s="47" t="s">
        <v>42</v>
      </c>
      <c r="E331" s="48" t="s">
        <v>0</v>
      </c>
      <c r="F331" s="49" t="s">
        <v>44</v>
      </c>
      <c r="H331" s="119" t="s">
        <v>0</v>
      </c>
      <c r="J331" s="69"/>
      <c r="L331" s="46"/>
      <c r="M331" s="50"/>
      <c r="T331" s="51"/>
      <c r="AT331" s="48" t="s">
        <v>42</v>
      </c>
      <c r="AU331" s="48" t="s">
        <v>20</v>
      </c>
      <c r="AV331" s="4" t="s">
        <v>19</v>
      </c>
      <c r="AW331" s="4" t="s">
        <v>10</v>
      </c>
      <c r="AX331" s="4" t="s">
        <v>18</v>
      </c>
      <c r="AY331" s="48" t="s">
        <v>34</v>
      </c>
    </row>
    <row r="332" spans="2:65" s="4" customFormat="1" ht="12" hidden="1" outlineLevel="1" x14ac:dyDescent="0.2">
      <c r="B332" s="46"/>
      <c r="C332" s="32"/>
      <c r="D332" s="47" t="s">
        <v>42</v>
      </c>
      <c r="E332" s="48" t="s">
        <v>0</v>
      </c>
      <c r="F332" s="49" t="s">
        <v>129</v>
      </c>
      <c r="H332" s="119" t="s">
        <v>0</v>
      </c>
      <c r="J332" s="69"/>
      <c r="L332" s="46"/>
      <c r="M332" s="50"/>
      <c r="T332" s="51"/>
      <c r="AT332" s="48" t="s">
        <v>42</v>
      </c>
      <c r="AU332" s="48" t="s">
        <v>20</v>
      </c>
      <c r="AV332" s="4" t="s">
        <v>19</v>
      </c>
      <c r="AW332" s="4" t="s">
        <v>10</v>
      </c>
      <c r="AX332" s="4" t="s">
        <v>18</v>
      </c>
      <c r="AY332" s="48" t="s">
        <v>34</v>
      </c>
    </row>
    <row r="333" spans="2:65" s="5" customFormat="1" ht="12" hidden="1" outlineLevel="1" x14ac:dyDescent="0.2">
      <c r="B333" s="52"/>
      <c r="C333" s="32"/>
      <c r="D333" s="47" t="s">
        <v>42</v>
      </c>
      <c r="E333" s="53" t="s">
        <v>0</v>
      </c>
      <c r="F333" s="54" t="s">
        <v>130</v>
      </c>
      <c r="H333" s="120">
        <v>8.48</v>
      </c>
      <c r="J333" s="69"/>
      <c r="L333" s="52"/>
      <c r="M333" s="55"/>
      <c r="T333" s="56"/>
      <c r="AT333" s="53" t="s">
        <v>42</v>
      </c>
      <c r="AU333" s="53" t="s">
        <v>20</v>
      </c>
      <c r="AV333" s="5" t="s">
        <v>20</v>
      </c>
      <c r="AW333" s="5" t="s">
        <v>10</v>
      </c>
      <c r="AX333" s="5" t="s">
        <v>18</v>
      </c>
      <c r="AY333" s="53" t="s">
        <v>34</v>
      </c>
    </row>
    <row r="334" spans="2:65" s="5" customFormat="1" ht="12" hidden="1" outlineLevel="1" x14ac:dyDescent="0.2">
      <c r="B334" s="52"/>
      <c r="C334" s="32"/>
      <c r="D334" s="47" t="s">
        <v>42</v>
      </c>
      <c r="E334" s="53" t="s">
        <v>0</v>
      </c>
      <c r="F334" s="54" t="s">
        <v>131</v>
      </c>
      <c r="H334" s="120">
        <v>13.68</v>
      </c>
      <c r="J334" s="69"/>
      <c r="L334" s="52"/>
      <c r="M334" s="55"/>
      <c r="T334" s="56"/>
      <c r="AT334" s="53" t="s">
        <v>42</v>
      </c>
      <c r="AU334" s="53" t="s">
        <v>20</v>
      </c>
      <c r="AV334" s="5" t="s">
        <v>20</v>
      </c>
      <c r="AW334" s="5" t="s">
        <v>10</v>
      </c>
      <c r="AX334" s="5" t="s">
        <v>18</v>
      </c>
      <c r="AY334" s="53" t="s">
        <v>34</v>
      </c>
    </row>
    <row r="335" spans="2:65" s="5" customFormat="1" ht="12" hidden="1" outlineLevel="1" x14ac:dyDescent="0.2">
      <c r="B335" s="52"/>
      <c r="C335" s="32"/>
      <c r="D335" s="47" t="s">
        <v>42</v>
      </c>
      <c r="E335" s="53" t="s">
        <v>0</v>
      </c>
      <c r="F335" s="54" t="s">
        <v>132</v>
      </c>
      <c r="H335" s="120">
        <v>24.74</v>
      </c>
      <c r="J335" s="69"/>
      <c r="L335" s="52"/>
      <c r="M335" s="55"/>
      <c r="T335" s="56"/>
      <c r="AT335" s="53" t="s">
        <v>42</v>
      </c>
      <c r="AU335" s="53" t="s">
        <v>20</v>
      </c>
      <c r="AV335" s="5" t="s">
        <v>20</v>
      </c>
      <c r="AW335" s="5" t="s">
        <v>10</v>
      </c>
      <c r="AX335" s="5" t="s">
        <v>18</v>
      </c>
      <c r="AY335" s="53" t="s">
        <v>34</v>
      </c>
    </row>
    <row r="336" spans="2:65" s="5" customFormat="1" ht="12" hidden="1" outlineLevel="1" x14ac:dyDescent="0.2">
      <c r="B336" s="52"/>
      <c r="C336" s="32"/>
      <c r="D336" s="47" t="s">
        <v>42</v>
      </c>
      <c r="E336" s="53" t="s">
        <v>0</v>
      </c>
      <c r="F336" s="54" t="s">
        <v>133</v>
      </c>
      <c r="H336" s="120">
        <v>-5</v>
      </c>
      <c r="J336" s="69"/>
      <c r="L336" s="52"/>
      <c r="M336" s="55"/>
      <c r="T336" s="56"/>
      <c r="AT336" s="53" t="s">
        <v>42</v>
      </c>
      <c r="AU336" s="53" t="s">
        <v>20</v>
      </c>
      <c r="AV336" s="5" t="s">
        <v>20</v>
      </c>
      <c r="AW336" s="5" t="s">
        <v>10</v>
      </c>
      <c r="AX336" s="5" t="s">
        <v>18</v>
      </c>
      <c r="AY336" s="53" t="s">
        <v>34</v>
      </c>
    </row>
    <row r="337" spans="2:51" s="4" customFormat="1" ht="12" hidden="1" outlineLevel="1" x14ac:dyDescent="0.2">
      <c r="B337" s="46"/>
      <c r="C337" s="32"/>
      <c r="D337" s="47" t="s">
        <v>42</v>
      </c>
      <c r="E337" s="48" t="s">
        <v>0</v>
      </c>
      <c r="F337" s="49" t="s">
        <v>134</v>
      </c>
      <c r="H337" s="119" t="s">
        <v>0</v>
      </c>
      <c r="J337" s="69"/>
      <c r="L337" s="46"/>
      <c r="M337" s="50"/>
      <c r="T337" s="51"/>
      <c r="AT337" s="48" t="s">
        <v>42</v>
      </c>
      <c r="AU337" s="48" t="s">
        <v>20</v>
      </c>
      <c r="AV337" s="4" t="s">
        <v>19</v>
      </c>
      <c r="AW337" s="4" t="s">
        <v>10</v>
      </c>
      <c r="AX337" s="4" t="s">
        <v>18</v>
      </c>
      <c r="AY337" s="48" t="s">
        <v>34</v>
      </c>
    </row>
    <row r="338" spans="2:51" s="5" customFormat="1" ht="12" hidden="1" outlineLevel="1" x14ac:dyDescent="0.2">
      <c r="B338" s="52"/>
      <c r="C338" s="32"/>
      <c r="D338" s="47" t="s">
        <v>42</v>
      </c>
      <c r="E338" s="53" t="s">
        <v>0</v>
      </c>
      <c r="F338" s="54" t="s">
        <v>135</v>
      </c>
      <c r="H338" s="120">
        <v>9.8800000000000008</v>
      </c>
      <c r="J338" s="69"/>
      <c r="L338" s="52"/>
      <c r="M338" s="55"/>
      <c r="T338" s="56"/>
      <c r="AT338" s="53" t="s">
        <v>42</v>
      </c>
      <c r="AU338" s="53" t="s">
        <v>20</v>
      </c>
      <c r="AV338" s="5" t="s">
        <v>20</v>
      </c>
      <c r="AW338" s="5" t="s">
        <v>10</v>
      </c>
      <c r="AX338" s="5" t="s">
        <v>18</v>
      </c>
      <c r="AY338" s="53" t="s">
        <v>34</v>
      </c>
    </row>
    <row r="339" spans="2:51" s="5" customFormat="1" ht="12" hidden="1" outlineLevel="1" x14ac:dyDescent="0.2">
      <c r="B339" s="52"/>
      <c r="C339" s="32"/>
      <c r="D339" s="47" t="s">
        <v>42</v>
      </c>
      <c r="E339" s="53" t="s">
        <v>0</v>
      </c>
      <c r="F339" s="54" t="s">
        <v>136</v>
      </c>
      <c r="H339" s="120">
        <v>7.4</v>
      </c>
      <c r="J339" s="69"/>
      <c r="L339" s="52"/>
      <c r="M339" s="55"/>
      <c r="T339" s="56"/>
      <c r="AT339" s="53" t="s">
        <v>42</v>
      </c>
      <c r="AU339" s="53" t="s">
        <v>20</v>
      </c>
      <c r="AV339" s="5" t="s">
        <v>20</v>
      </c>
      <c r="AW339" s="5" t="s">
        <v>10</v>
      </c>
      <c r="AX339" s="5" t="s">
        <v>18</v>
      </c>
      <c r="AY339" s="53" t="s">
        <v>34</v>
      </c>
    </row>
    <row r="340" spans="2:51" s="5" customFormat="1" ht="22.5" hidden="1" outlineLevel="1" x14ac:dyDescent="0.2">
      <c r="B340" s="52"/>
      <c r="C340" s="32"/>
      <c r="D340" s="47" t="s">
        <v>42</v>
      </c>
      <c r="E340" s="53" t="s">
        <v>0</v>
      </c>
      <c r="F340" s="54" t="s">
        <v>137</v>
      </c>
      <c r="H340" s="120">
        <v>21.44</v>
      </c>
      <c r="J340" s="69"/>
      <c r="L340" s="52"/>
      <c r="M340" s="55"/>
      <c r="T340" s="56"/>
      <c r="AT340" s="53" t="s">
        <v>42</v>
      </c>
      <c r="AU340" s="53" t="s">
        <v>20</v>
      </c>
      <c r="AV340" s="5" t="s">
        <v>20</v>
      </c>
      <c r="AW340" s="5" t="s">
        <v>10</v>
      </c>
      <c r="AX340" s="5" t="s">
        <v>18</v>
      </c>
      <c r="AY340" s="53" t="s">
        <v>34</v>
      </c>
    </row>
    <row r="341" spans="2:51" s="5" customFormat="1" ht="12" hidden="1" outlineLevel="1" x14ac:dyDescent="0.2">
      <c r="B341" s="52"/>
      <c r="C341" s="32"/>
      <c r="D341" s="47" t="s">
        <v>42</v>
      </c>
      <c r="E341" s="53" t="s">
        <v>0</v>
      </c>
      <c r="F341" s="54" t="s">
        <v>138</v>
      </c>
      <c r="H341" s="120">
        <v>14.08</v>
      </c>
      <c r="J341" s="69"/>
      <c r="L341" s="52"/>
      <c r="M341" s="55"/>
      <c r="T341" s="56"/>
      <c r="AT341" s="53" t="s">
        <v>42</v>
      </c>
      <c r="AU341" s="53" t="s">
        <v>20</v>
      </c>
      <c r="AV341" s="5" t="s">
        <v>20</v>
      </c>
      <c r="AW341" s="5" t="s">
        <v>10</v>
      </c>
      <c r="AX341" s="5" t="s">
        <v>18</v>
      </c>
      <c r="AY341" s="53" t="s">
        <v>34</v>
      </c>
    </row>
    <row r="342" spans="2:51" s="4" customFormat="1" ht="12" hidden="1" outlineLevel="1" x14ac:dyDescent="0.2">
      <c r="B342" s="46"/>
      <c r="C342" s="32"/>
      <c r="D342" s="47" t="s">
        <v>42</v>
      </c>
      <c r="E342" s="48" t="s">
        <v>0</v>
      </c>
      <c r="F342" s="49" t="s">
        <v>139</v>
      </c>
      <c r="H342" s="119" t="s">
        <v>0</v>
      </c>
      <c r="J342" s="69"/>
      <c r="L342" s="46"/>
      <c r="M342" s="50"/>
      <c r="T342" s="51"/>
      <c r="AT342" s="48" t="s">
        <v>42</v>
      </c>
      <c r="AU342" s="48" t="s">
        <v>20</v>
      </c>
      <c r="AV342" s="4" t="s">
        <v>19</v>
      </c>
      <c r="AW342" s="4" t="s">
        <v>10</v>
      </c>
      <c r="AX342" s="4" t="s">
        <v>18</v>
      </c>
      <c r="AY342" s="48" t="s">
        <v>34</v>
      </c>
    </row>
    <row r="343" spans="2:51" s="5" customFormat="1" ht="22.5" hidden="1" outlineLevel="1" x14ac:dyDescent="0.2">
      <c r="B343" s="52"/>
      <c r="C343" s="32"/>
      <c r="D343" s="47" t="s">
        <v>42</v>
      </c>
      <c r="E343" s="53" t="s">
        <v>0</v>
      </c>
      <c r="F343" s="54" t="s">
        <v>140</v>
      </c>
      <c r="H343" s="120">
        <v>21.084</v>
      </c>
      <c r="J343" s="69"/>
      <c r="L343" s="52"/>
      <c r="M343" s="55"/>
      <c r="T343" s="56"/>
      <c r="AT343" s="53" t="s">
        <v>42</v>
      </c>
      <c r="AU343" s="53" t="s">
        <v>20</v>
      </c>
      <c r="AV343" s="5" t="s">
        <v>20</v>
      </c>
      <c r="AW343" s="5" t="s">
        <v>10</v>
      </c>
      <c r="AX343" s="5" t="s">
        <v>18</v>
      </c>
      <c r="AY343" s="53" t="s">
        <v>34</v>
      </c>
    </row>
    <row r="344" spans="2:51" s="5" customFormat="1" ht="22.5" hidden="1" outlineLevel="1" x14ac:dyDescent="0.2">
      <c r="B344" s="52"/>
      <c r="C344" s="32"/>
      <c r="D344" s="47" t="s">
        <v>42</v>
      </c>
      <c r="E344" s="53" t="s">
        <v>0</v>
      </c>
      <c r="F344" s="54" t="s">
        <v>141</v>
      </c>
      <c r="H344" s="120">
        <v>4.9400000000000004</v>
      </c>
      <c r="J344" s="69"/>
      <c r="L344" s="52"/>
      <c r="M344" s="55"/>
      <c r="T344" s="56"/>
      <c r="AT344" s="53" t="s">
        <v>42</v>
      </c>
      <c r="AU344" s="53" t="s">
        <v>20</v>
      </c>
      <c r="AV344" s="5" t="s">
        <v>20</v>
      </c>
      <c r="AW344" s="5" t="s">
        <v>10</v>
      </c>
      <c r="AX344" s="5" t="s">
        <v>18</v>
      </c>
      <c r="AY344" s="53" t="s">
        <v>34</v>
      </c>
    </row>
    <row r="345" spans="2:51" s="4" customFormat="1" ht="12" hidden="1" outlineLevel="1" x14ac:dyDescent="0.2">
      <c r="B345" s="46"/>
      <c r="C345" s="32"/>
      <c r="D345" s="47" t="s">
        <v>42</v>
      </c>
      <c r="E345" s="48" t="s">
        <v>0</v>
      </c>
      <c r="F345" s="49" t="s">
        <v>87</v>
      </c>
      <c r="H345" s="119" t="s">
        <v>0</v>
      </c>
      <c r="J345" s="69"/>
      <c r="L345" s="46"/>
      <c r="M345" s="50"/>
      <c r="T345" s="51"/>
      <c r="AT345" s="48" t="s">
        <v>42</v>
      </c>
      <c r="AU345" s="48" t="s">
        <v>20</v>
      </c>
      <c r="AV345" s="4" t="s">
        <v>19</v>
      </c>
      <c r="AW345" s="4" t="s">
        <v>10</v>
      </c>
      <c r="AX345" s="4" t="s">
        <v>18</v>
      </c>
      <c r="AY345" s="48" t="s">
        <v>34</v>
      </c>
    </row>
    <row r="346" spans="2:51" s="5" customFormat="1" ht="12" hidden="1" outlineLevel="1" x14ac:dyDescent="0.2">
      <c r="B346" s="52"/>
      <c r="C346" s="32"/>
      <c r="D346" s="47" t="s">
        <v>42</v>
      </c>
      <c r="E346" s="53" t="s">
        <v>0</v>
      </c>
      <c r="F346" s="54" t="s">
        <v>142</v>
      </c>
      <c r="H346" s="120">
        <v>26.88</v>
      </c>
      <c r="J346" s="69"/>
      <c r="L346" s="52"/>
      <c r="M346" s="55"/>
      <c r="T346" s="56"/>
      <c r="AT346" s="53" t="s">
        <v>42</v>
      </c>
      <c r="AU346" s="53" t="s">
        <v>20</v>
      </c>
      <c r="AV346" s="5" t="s">
        <v>20</v>
      </c>
      <c r="AW346" s="5" t="s">
        <v>10</v>
      </c>
      <c r="AX346" s="5" t="s">
        <v>18</v>
      </c>
      <c r="AY346" s="53" t="s">
        <v>34</v>
      </c>
    </row>
    <row r="347" spans="2:51" s="5" customFormat="1" ht="12" hidden="1" outlineLevel="1" x14ac:dyDescent="0.2">
      <c r="B347" s="52"/>
      <c r="C347" s="32"/>
      <c r="D347" s="47" t="s">
        <v>42</v>
      </c>
      <c r="E347" s="53" t="s">
        <v>0</v>
      </c>
      <c r="F347" s="54" t="s">
        <v>143</v>
      </c>
      <c r="H347" s="120">
        <v>3</v>
      </c>
      <c r="J347" s="69"/>
      <c r="L347" s="52"/>
      <c r="M347" s="55"/>
      <c r="T347" s="56"/>
      <c r="AT347" s="53" t="s">
        <v>42</v>
      </c>
      <c r="AU347" s="53" t="s">
        <v>20</v>
      </c>
      <c r="AV347" s="5" t="s">
        <v>20</v>
      </c>
      <c r="AW347" s="5" t="s">
        <v>10</v>
      </c>
      <c r="AX347" s="5" t="s">
        <v>18</v>
      </c>
      <c r="AY347" s="53" t="s">
        <v>34</v>
      </c>
    </row>
    <row r="348" spans="2:51" s="5" customFormat="1" ht="22.5" hidden="1" outlineLevel="1" x14ac:dyDescent="0.2">
      <c r="B348" s="52"/>
      <c r="C348" s="32"/>
      <c r="D348" s="47" t="s">
        <v>42</v>
      </c>
      <c r="E348" s="53" t="s">
        <v>0</v>
      </c>
      <c r="F348" s="54" t="s">
        <v>144</v>
      </c>
      <c r="H348" s="120">
        <v>12</v>
      </c>
      <c r="J348" s="69"/>
      <c r="L348" s="52"/>
      <c r="M348" s="55"/>
      <c r="T348" s="56"/>
      <c r="AT348" s="53" t="s">
        <v>42</v>
      </c>
      <c r="AU348" s="53" t="s">
        <v>20</v>
      </c>
      <c r="AV348" s="5" t="s">
        <v>20</v>
      </c>
      <c r="AW348" s="5" t="s">
        <v>10</v>
      </c>
      <c r="AX348" s="5" t="s">
        <v>18</v>
      </c>
      <c r="AY348" s="53" t="s">
        <v>34</v>
      </c>
    </row>
    <row r="349" spans="2:51" s="5" customFormat="1" ht="12" hidden="1" outlineLevel="1" x14ac:dyDescent="0.2">
      <c r="B349" s="52"/>
      <c r="C349" s="32"/>
      <c r="D349" s="47" t="s">
        <v>42</v>
      </c>
      <c r="E349" s="53" t="s">
        <v>0</v>
      </c>
      <c r="F349" s="54" t="s">
        <v>145</v>
      </c>
      <c r="H349" s="120">
        <v>4.5999999999999996</v>
      </c>
      <c r="J349" s="69"/>
      <c r="L349" s="52"/>
      <c r="M349" s="55"/>
      <c r="T349" s="56"/>
      <c r="AT349" s="53" t="s">
        <v>42</v>
      </c>
      <c r="AU349" s="53" t="s">
        <v>20</v>
      </c>
      <c r="AV349" s="5" t="s">
        <v>20</v>
      </c>
      <c r="AW349" s="5" t="s">
        <v>10</v>
      </c>
      <c r="AX349" s="5" t="s">
        <v>18</v>
      </c>
      <c r="AY349" s="53" t="s">
        <v>34</v>
      </c>
    </row>
    <row r="350" spans="2:51" s="5" customFormat="1" ht="12" hidden="1" outlineLevel="1" x14ac:dyDescent="0.2">
      <c r="B350" s="52"/>
      <c r="C350" s="32"/>
      <c r="D350" s="47" t="s">
        <v>42</v>
      </c>
      <c r="E350" s="53" t="s">
        <v>0</v>
      </c>
      <c r="F350" s="54" t="s">
        <v>146</v>
      </c>
      <c r="H350" s="120">
        <v>4.8</v>
      </c>
      <c r="J350" s="69"/>
      <c r="L350" s="52"/>
      <c r="M350" s="55"/>
      <c r="T350" s="56"/>
      <c r="AT350" s="53" t="s">
        <v>42</v>
      </c>
      <c r="AU350" s="53" t="s">
        <v>20</v>
      </c>
      <c r="AV350" s="5" t="s">
        <v>20</v>
      </c>
      <c r="AW350" s="5" t="s">
        <v>10</v>
      </c>
      <c r="AX350" s="5" t="s">
        <v>18</v>
      </c>
      <c r="AY350" s="53" t="s">
        <v>34</v>
      </c>
    </row>
    <row r="351" spans="2:51" s="5" customFormat="1" ht="12" hidden="1" outlineLevel="1" x14ac:dyDescent="0.2">
      <c r="B351" s="52"/>
      <c r="C351" s="32"/>
      <c r="D351" s="47" t="s">
        <v>42</v>
      </c>
      <c r="E351" s="53" t="s">
        <v>0</v>
      </c>
      <c r="F351" s="54" t="s">
        <v>147</v>
      </c>
      <c r="H351" s="120">
        <v>8.24</v>
      </c>
      <c r="J351" s="69"/>
      <c r="L351" s="52"/>
      <c r="M351" s="55"/>
      <c r="T351" s="56"/>
      <c r="AT351" s="53" t="s">
        <v>42</v>
      </c>
      <c r="AU351" s="53" t="s">
        <v>20</v>
      </c>
      <c r="AV351" s="5" t="s">
        <v>20</v>
      </c>
      <c r="AW351" s="5" t="s">
        <v>10</v>
      </c>
      <c r="AX351" s="5" t="s">
        <v>18</v>
      </c>
      <c r="AY351" s="53" t="s">
        <v>34</v>
      </c>
    </row>
    <row r="352" spans="2:51" s="7" customFormat="1" ht="12" hidden="1" outlineLevel="1" x14ac:dyDescent="0.2">
      <c r="B352" s="62"/>
      <c r="C352" s="32"/>
      <c r="D352" s="47" t="s">
        <v>42</v>
      </c>
      <c r="E352" s="63" t="s">
        <v>0</v>
      </c>
      <c r="F352" s="64" t="s">
        <v>148</v>
      </c>
      <c r="H352" s="122">
        <v>180.244</v>
      </c>
      <c r="J352" s="69"/>
      <c r="L352" s="62"/>
      <c r="M352" s="65"/>
      <c r="T352" s="66"/>
      <c r="AT352" s="63" t="s">
        <v>42</v>
      </c>
      <c r="AU352" s="63" t="s">
        <v>20</v>
      </c>
      <c r="AV352" s="7" t="s">
        <v>54</v>
      </c>
      <c r="AW352" s="7" t="s">
        <v>10</v>
      </c>
      <c r="AX352" s="7" t="s">
        <v>18</v>
      </c>
      <c r="AY352" s="63" t="s">
        <v>34</v>
      </c>
    </row>
    <row r="353" spans="2:51" s="4" customFormat="1" ht="12" hidden="1" outlineLevel="1" x14ac:dyDescent="0.2">
      <c r="B353" s="46"/>
      <c r="C353" s="32"/>
      <c r="D353" s="47" t="s">
        <v>42</v>
      </c>
      <c r="E353" s="48" t="s">
        <v>0</v>
      </c>
      <c r="F353" s="49" t="s">
        <v>109</v>
      </c>
      <c r="H353" s="119" t="s">
        <v>0</v>
      </c>
      <c r="J353" s="69"/>
      <c r="L353" s="46"/>
      <c r="M353" s="50"/>
      <c r="T353" s="51"/>
      <c r="AT353" s="48" t="s">
        <v>42</v>
      </c>
      <c r="AU353" s="48" t="s">
        <v>20</v>
      </c>
      <c r="AV353" s="4" t="s">
        <v>19</v>
      </c>
      <c r="AW353" s="4" t="s">
        <v>10</v>
      </c>
      <c r="AX353" s="4" t="s">
        <v>18</v>
      </c>
      <c r="AY353" s="48" t="s">
        <v>34</v>
      </c>
    </row>
    <row r="354" spans="2:51" s="5" customFormat="1" ht="12" hidden="1" outlineLevel="1" x14ac:dyDescent="0.2">
      <c r="B354" s="52"/>
      <c r="C354" s="32"/>
      <c r="D354" s="47" t="s">
        <v>42</v>
      </c>
      <c r="E354" s="53" t="s">
        <v>0</v>
      </c>
      <c r="F354" s="54" t="s">
        <v>149</v>
      </c>
      <c r="H354" s="120">
        <v>3.45</v>
      </c>
      <c r="J354" s="69"/>
      <c r="L354" s="52"/>
      <c r="M354" s="55"/>
      <c r="T354" s="56"/>
      <c r="AT354" s="53" t="s">
        <v>42</v>
      </c>
      <c r="AU354" s="53" t="s">
        <v>20</v>
      </c>
      <c r="AV354" s="5" t="s">
        <v>20</v>
      </c>
      <c r="AW354" s="5" t="s">
        <v>10</v>
      </c>
      <c r="AX354" s="5" t="s">
        <v>18</v>
      </c>
      <c r="AY354" s="53" t="s">
        <v>34</v>
      </c>
    </row>
    <row r="355" spans="2:51" s="5" customFormat="1" ht="12" hidden="1" outlineLevel="1" x14ac:dyDescent="0.2">
      <c r="B355" s="52"/>
      <c r="C355" s="32"/>
      <c r="D355" s="47" t="s">
        <v>42</v>
      </c>
      <c r="E355" s="53" t="s">
        <v>0</v>
      </c>
      <c r="F355" s="54" t="s">
        <v>150</v>
      </c>
      <c r="H355" s="120">
        <v>4</v>
      </c>
      <c r="J355" s="69"/>
      <c r="L355" s="52"/>
      <c r="M355" s="55"/>
      <c r="T355" s="56"/>
      <c r="AT355" s="53" t="s">
        <v>42</v>
      </c>
      <c r="AU355" s="53" t="s">
        <v>20</v>
      </c>
      <c r="AV355" s="5" t="s">
        <v>20</v>
      </c>
      <c r="AW355" s="5" t="s">
        <v>10</v>
      </c>
      <c r="AX355" s="5" t="s">
        <v>18</v>
      </c>
      <c r="AY355" s="53" t="s">
        <v>34</v>
      </c>
    </row>
    <row r="356" spans="2:51" s="7" customFormat="1" ht="12" hidden="1" outlineLevel="1" x14ac:dyDescent="0.2">
      <c r="B356" s="62"/>
      <c r="C356" s="32"/>
      <c r="D356" s="47" t="s">
        <v>42</v>
      </c>
      <c r="E356" s="63" t="s">
        <v>0</v>
      </c>
      <c r="F356" s="64" t="s">
        <v>148</v>
      </c>
      <c r="H356" s="122">
        <v>7.45</v>
      </c>
      <c r="J356" s="69"/>
      <c r="L356" s="62"/>
      <c r="M356" s="65"/>
      <c r="T356" s="66"/>
      <c r="AT356" s="63" t="s">
        <v>42</v>
      </c>
      <c r="AU356" s="63" t="s">
        <v>20</v>
      </c>
      <c r="AV356" s="7" t="s">
        <v>54</v>
      </c>
      <c r="AW356" s="7" t="s">
        <v>10</v>
      </c>
      <c r="AX356" s="7" t="s">
        <v>18</v>
      </c>
      <c r="AY356" s="63" t="s">
        <v>34</v>
      </c>
    </row>
    <row r="357" spans="2:51" s="4" customFormat="1" ht="12" hidden="1" outlineLevel="1" x14ac:dyDescent="0.2">
      <c r="B357" s="46"/>
      <c r="C357" s="32"/>
      <c r="D357" s="47" t="s">
        <v>42</v>
      </c>
      <c r="E357" s="48" t="s">
        <v>0</v>
      </c>
      <c r="F357" s="49" t="s">
        <v>113</v>
      </c>
      <c r="H357" s="119" t="s">
        <v>0</v>
      </c>
      <c r="J357" s="69"/>
      <c r="L357" s="46"/>
      <c r="M357" s="50"/>
      <c r="T357" s="51"/>
      <c r="AT357" s="48" t="s">
        <v>42</v>
      </c>
      <c r="AU357" s="48" t="s">
        <v>20</v>
      </c>
      <c r="AV357" s="4" t="s">
        <v>19</v>
      </c>
      <c r="AW357" s="4" t="s">
        <v>10</v>
      </c>
      <c r="AX357" s="4" t="s">
        <v>18</v>
      </c>
      <c r="AY357" s="48" t="s">
        <v>34</v>
      </c>
    </row>
    <row r="358" spans="2:51" s="5" customFormat="1" ht="12" hidden="1" outlineLevel="1" x14ac:dyDescent="0.2">
      <c r="B358" s="52"/>
      <c r="C358" s="32"/>
      <c r="D358" s="47" t="s">
        <v>42</v>
      </c>
      <c r="E358" s="53" t="s">
        <v>0</v>
      </c>
      <c r="F358" s="54" t="s">
        <v>151</v>
      </c>
      <c r="H358" s="120">
        <v>4</v>
      </c>
      <c r="J358" s="69"/>
      <c r="L358" s="52"/>
      <c r="M358" s="55"/>
      <c r="T358" s="56"/>
      <c r="AT358" s="53" t="s">
        <v>42</v>
      </c>
      <c r="AU358" s="53" t="s">
        <v>20</v>
      </c>
      <c r="AV358" s="5" t="s">
        <v>20</v>
      </c>
      <c r="AW358" s="5" t="s">
        <v>10</v>
      </c>
      <c r="AX358" s="5" t="s">
        <v>18</v>
      </c>
      <c r="AY358" s="53" t="s">
        <v>34</v>
      </c>
    </row>
    <row r="359" spans="2:51" s="7" customFormat="1" ht="12" hidden="1" outlineLevel="1" x14ac:dyDescent="0.2">
      <c r="B359" s="62"/>
      <c r="C359" s="32"/>
      <c r="D359" s="47" t="s">
        <v>42</v>
      </c>
      <c r="E359" s="63" t="s">
        <v>0</v>
      </c>
      <c r="F359" s="64" t="s">
        <v>148</v>
      </c>
      <c r="H359" s="122">
        <v>4</v>
      </c>
      <c r="J359" s="69"/>
      <c r="L359" s="62"/>
      <c r="M359" s="65"/>
      <c r="T359" s="66"/>
      <c r="AT359" s="63" t="s">
        <v>42</v>
      </c>
      <c r="AU359" s="63" t="s">
        <v>20</v>
      </c>
      <c r="AV359" s="7" t="s">
        <v>54</v>
      </c>
      <c r="AW359" s="7" t="s">
        <v>10</v>
      </c>
      <c r="AX359" s="7" t="s">
        <v>18</v>
      </c>
      <c r="AY359" s="63" t="s">
        <v>34</v>
      </c>
    </row>
    <row r="360" spans="2:51" s="4" customFormat="1" ht="12" hidden="1" outlineLevel="1" x14ac:dyDescent="0.2">
      <c r="B360" s="46"/>
      <c r="C360" s="32"/>
      <c r="D360" s="47" t="s">
        <v>42</v>
      </c>
      <c r="E360" s="48" t="s">
        <v>0</v>
      </c>
      <c r="F360" s="49" t="s">
        <v>114</v>
      </c>
      <c r="H360" s="119" t="s">
        <v>0</v>
      </c>
      <c r="J360" s="69"/>
      <c r="L360" s="46"/>
      <c r="M360" s="50"/>
      <c r="T360" s="51"/>
      <c r="AT360" s="48" t="s">
        <v>42</v>
      </c>
      <c r="AU360" s="48" t="s">
        <v>20</v>
      </c>
      <c r="AV360" s="4" t="s">
        <v>19</v>
      </c>
      <c r="AW360" s="4" t="s">
        <v>10</v>
      </c>
      <c r="AX360" s="4" t="s">
        <v>18</v>
      </c>
      <c r="AY360" s="48" t="s">
        <v>34</v>
      </c>
    </row>
    <row r="361" spans="2:51" s="5" customFormat="1" ht="12" hidden="1" outlineLevel="1" x14ac:dyDescent="0.2">
      <c r="B361" s="52"/>
      <c r="C361" s="32"/>
      <c r="D361" s="47" t="s">
        <v>42</v>
      </c>
      <c r="E361" s="53" t="s">
        <v>0</v>
      </c>
      <c r="F361" s="54" t="s">
        <v>152</v>
      </c>
      <c r="H361" s="120">
        <v>2</v>
      </c>
      <c r="J361" s="69"/>
      <c r="L361" s="52"/>
      <c r="M361" s="55"/>
      <c r="T361" s="56"/>
      <c r="AT361" s="53" t="s">
        <v>42</v>
      </c>
      <c r="AU361" s="53" t="s">
        <v>20</v>
      </c>
      <c r="AV361" s="5" t="s">
        <v>20</v>
      </c>
      <c r="AW361" s="5" t="s">
        <v>10</v>
      </c>
      <c r="AX361" s="5" t="s">
        <v>18</v>
      </c>
      <c r="AY361" s="53" t="s">
        <v>34</v>
      </c>
    </row>
    <row r="362" spans="2:51" s="7" customFormat="1" ht="12" hidden="1" outlineLevel="1" x14ac:dyDescent="0.2">
      <c r="B362" s="62"/>
      <c r="C362" s="32"/>
      <c r="D362" s="47" t="s">
        <v>42</v>
      </c>
      <c r="E362" s="63" t="s">
        <v>0</v>
      </c>
      <c r="F362" s="64" t="s">
        <v>148</v>
      </c>
      <c r="H362" s="122">
        <v>2</v>
      </c>
      <c r="J362" s="69"/>
      <c r="L362" s="62"/>
      <c r="M362" s="65"/>
      <c r="T362" s="66"/>
      <c r="AT362" s="63" t="s">
        <v>42</v>
      </c>
      <c r="AU362" s="63" t="s">
        <v>20</v>
      </c>
      <c r="AV362" s="7" t="s">
        <v>54</v>
      </c>
      <c r="AW362" s="7" t="s">
        <v>10</v>
      </c>
      <c r="AX362" s="7" t="s">
        <v>18</v>
      </c>
      <c r="AY362" s="63" t="s">
        <v>34</v>
      </c>
    </row>
    <row r="363" spans="2:51" s="4" customFormat="1" ht="12" hidden="1" outlineLevel="1" x14ac:dyDescent="0.2">
      <c r="B363" s="46"/>
      <c r="C363" s="32"/>
      <c r="D363" s="47" t="s">
        <v>42</v>
      </c>
      <c r="E363" s="48" t="s">
        <v>0</v>
      </c>
      <c r="F363" s="49" t="s">
        <v>75</v>
      </c>
      <c r="H363" s="119" t="s">
        <v>0</v>
      </c>
      <c r="J363" s="69"/>
      <c r="L363" s="46"/>
      <c r="M363" s="50"/>
      <c r="T363" s="51"/>
      <c r="AT363" s="48" t="s">
        <v>42</v>
      </c>
      <c r="AU363" s="48" t="s">
        <v>20</v>
      </c>
      <c r="AV363" s="4" t="s">
        <v>19</v>
      </c>
      <c r="AW363" s="4" t="s">
        <v>10</v>
      </c>
      <c r="AX363" s="4" t="s">
        <v>18</v>
      </c>
      <c r="AY363" s="48" t="s">
        <v>34</v>
      </c>
    </row>
    <row r="364" spans="2:51" s="5" customFormat="1" ht="12" hidden="1" outlineLevel="1" x14ac:dyDescent="0.2">
      <c r="B364" s="52"/>
      <c r="C364" s="32"/>
      <c r="D364" s="47" t="s">
        <v>42</v>
      </c>
      <c r="E364" s="53" t="s">
        <v>0</v>
      </c>
      <c r="F364" s="54" t="s">
        <v>153</v>
      </c>
      <c r="H364" s="120">
        <v>2</v>
      </c>
      <c r="J364" s="69"/>
      <c r="L364" s="52"/>
      <c r="M364" s="55"/>
      <c r="T364" s="56"/>
      <c r="AT364" s="53" t="s">
        <v>42</v>
      </c>
      <c r="AU364" s="53" t="s">
        <v>20</v>
      </c>
      <c r="AV364" s="5" t="s">
        <v>20</v>
      </c>
      <c r="AW364" s="5" t="s">
        <v>10</v>
      </c>
      <c r="AX364" s="5" t="s">
        <v>18</v>
      </c>
      <c r="AY364" s="53" t="s">
        <v>34</v>
      </c>
    </row>
    <row r="365" spans="2:51" s="5" customFormat="1" ht="12" hidden="1" outlineLevel="1" x14ac:dyDescent="0.2">
      <c r="B365" s="52"/>
      <c r="C365" s="32"/>
      <c r="D365" s="47" t="s">
        <v>42</v>
      </c>
      <c r="E365" s="53" t="s">
        <v>0</v>
      </c>
      <c r="F365" s="54" t="s">
        <v>154</v>
      </c>
      <c r="H365" s="120">
        <v>3</v>
      </c>
      <c r="J365" s="69"/>
      <c r="L365" s="52"/>
      <c r="M365" s="55"/>
      <c r="T365" s="56"/>
      <c r="AT365" s="53" t="s">
        <v>42</v>
      </c>
      <c r="AU365" s="53" t="s">
        <v>20</v>
      </c>
      <c r="AV365" s="5" t="s">
        <v>20</v>
      </c>
      <c r="AW365" s="5" t="s">
        <v>10</v>
      </c>
      <c r="AX365" s="5" t="s">
        <v>18</v>
      </c>
      <c r="AY365" s="53" t="s">
        <v>34</v>
      </c>
    </row>
    <row r="366" spans="2:51" s="7" customFormat="1" ht="12" hidden="1" outlineLevel="1" x14ac:dyDescent="0.2">
      <c r="B366" s="62"/>
      <c r="C366" s="32"/>
      <c r="D366" s="47" t="s">
        <v>42</v>
      </c>
      <c r="E366" s="63" t="s">
        <v>0</v>
      </c>
      <c r="F366" s="64" t="s">
        <v>148</v>
      </c>
      <c r="H366" s="122">
        <v>5</v>
      </c>
      <c r="J366" s="69"/>
      <c r="L366" s="62"/>
      <c r="M366" s="65"/>
      <c r="T366" s="66"/>
      <c r="AT366" s="63" t="s">
        <v>42</v>
      </c>
      <c r="AU366" s="63" t="s">
        <v>20</v>
      </c>
      <c r="AV366" s="7" t="s">
        <v>54</v>
      </c>
      <c r="AW366" s="7" t="s">
        <v>10</v>
      </c>
      <c r="AX366" s="7" t="s">
        <v>18</v>
      </c>
      <c r="AY366" s="63" t="s">
        <v>34</v>
      </c>
    </row>
    <row r="367" spans="2:51" s="4" customFormat="1" ht="12" hidden="1" outlineLevel="1" x14ac:dyDescent="0.2">
      <c r="B367" s="46"/>
      <c r="C367" s="32"/>
      <c r="D367" s="47" t="s">
        <v>42</v>
      </c>
      <c r="E367" s="48" t="s">
        <v>0</v>
      </c>
      <c r="F367" s="49" t="s">
        <v>117</v>
      </c>
      <c r="H367" s="119" t="s">
        <v>0</v>
      </c>
      <c r="J367" s="69"/>
      <c r="L367" s="46"/>
      <c r="M367" s="50"/>
      <c r="T367" s="51"/>
      <c r="AT367" s="48" t="s">
        <v>42</v>
      </c>
      <c r="AU367" s="48" t="s">
        <v>20</v>
      </c>
      <c r="AV367" s="4" t="s">
        <v>19</v>
      </c>
      <c r="AW367" s="4" t="s">
        <v>10</v>
      </c>
      <c r="AX367" s="4" t="s">
        <v>18</v>
      </c>
      <c r="AY367" s="48" t="s">
        <v>34</v>
      </c>
    </row>
    <row r="368" spans="2:51" s="5" customFormat="1" ht="22.5" hidden="1" outlineLevel="1" x14ac:dyDescent="0.2">
      <c r="B368" s="52"/>
      <c r="C368" s="32"/>
      <c r="D368" s="47" t="s">
        <v>42</v>
      </c>
      <c r="E368" s="53" t="s">
        <v>0</v>
      </c>
      <c r="F368" s="54" t="s">
        <v>155</v>
      </c>
      <c r="H368" s="120">
        <v>10</v>
      </c>
      <c r="J368" s="69">
        <f t="shared" si="7"/>
        <v>0</v>
      </c>
      <c r="L368" s="52"/>
      <c r="M368" s="55"/>
      <c r="T368" s="56"/>
      <c r="AT368" s="53" t="s">
        <v>42</v>
      </c>
      <c r="AU368" s="53" t="s">
        <v>20</v>
      </c>
      <c r="AV368" s="5" t="s">
        <v>20</v>
      </c>
      <c r="AW368" s="5" t="s">
        <v>10</v>
      </c>
      <c r="AX368" s="5" t="s">
        <v>18</v>
      </c>
      <c r="AY368" s="53" t="s">
        <v>34</v>
      </c>
    </row>
    <row r="369" spans="2:65" s="6" customFormat="1" ht="12" hidden="1" outlineLevel="1" x14ac:dyDescent="0.2">
      <c r="B369" s="57"/>
      <c r="C369" s="32"/>
      <c r="D369" s="47" t="s">
        <v>42</v>
      </c>
      <c r="E369" s="58" t="s">
        <v>0</v>
      </c>
      <c r="F369" s="59" t="s">
        <v>53</v>
      </c>
      <c r="H369" s="121">
        <v>208.69399999999999</v>
      </c>
      <c r="J369" s="69">
        <f t="shared" si="7"/>
        <v>0</v>
      </c>
      <c r="L369" s="57"/>
      <c r="M369" s="60"/>
      <c r="T369" s="61"/>
      <c r="AT369" s="58" t="s">
        <v>42</v>
      </c>
      <c r="AU369" s="58" t="s">
        <v>20</v>
      </c>
      <c r="AV369" s="6" t="s">
        <v>39</v>
      </c>
      <c r="AW369" s="6" t="s">
        <v>10</v>
      </c>
      <c r="AX369" s="6" t="s">
        <v>19</v>
      </c>
      <c r="AY369" s="58" t="s">
        <v>34</v>
      </c>
    </row>
    <row r="370" spans="2:65" s="1" customFormat="1" ht="44.25" customHeight="1" collapsed="1" x14ac:dyDescent="0.2">
      <c r="B370" s="31"/>
      <c r="C370" s="32">
        <v>50</v>
      </c>
      <c r="D370" s="32" t="s">
        <v>36</v>
      </c>
      <c r="E370" s="33" t="s">
        <v>206</v>
      </c>
      <c r="F370" s="34" t="s">
        <v>207</v>
      </c>
      <c r="G370" s="35" t="s">
        <v>91</v>
      </c>
      <c r="H370" s="36">
        <v>16.815999999999999</v>
      </c>
      <c r="I370" s="36"/>
      <c r="J370" s="69">
        <f t="shared" si="7"/>
        <v>0</v>
      </c>
      <c r="K370" s="34" t="s">
        <v>38</v>
      </c>
      <c r="L370" s="12"/>
      <c r="M370" s="37" t="s">
        <v>0</v>
      </c>
      <c r="N370" s="38" t="s">
        <v>13</v>
      </c>
      <c r="O370" s="39">
        <v>0.47</v>
      </c>
      <c r="P370" s="39">
        <f>O370*H370</f>
        <v>7.9035199999999994</v>
      </c>
      <c r="Q370" s="39">
        <v>1.8380000000000001E-2</v>
      </c>
      <c r="R370" s="39">
        <f>Q370*H370</f>
        <v>0.30907807999999998</v>
      </c>
      <c r="S370" s="39">
        <v>0</v>
      </c>
      <c r="T370" s="40">
        <f>S370*H370</f>
        <v>0</v>
      </c>
      <c r="AR370" s="41" t="s">
        <v>39</v>
      </c>
      <c r="AT370" s="41" t="s">
        <v>36</v>
      </c>
      <c r="AU370" s="41" t="s">
        <v>20</v>
      </c>
      <c r="AY370" s="8" t="s">
        <v>34</v>
      </c>
      <c r="BE370" s="42">
        <f>IF(N370="základní",J370,0)</f>
        <v>0</v>
      </c>
      <c r="BF370" s="42">
        <f>IF(N370="snížená",J370,0)</f>
        <v>0</v>
      </c>
      <c r="BG370" s="42">
        <f>IF(N370="zákl. přenesená",J370,0)</f>
        <v>0</v>
      </c>
      <c r="BH370" s="42">
        <f>IF(N370="sníž. přenesená",J370,0)</f>
        <v>0</v>
      </c>
      <c r="BI370" s="42">
        <f>IF(N370="nulová",J370,0)</f>
        <v>0</v>
      </c>
      <c r="BJ370" s="8" t="s">
        <v>19</v>
      </c>
      <c r="BK370" s="42">
        <f>ROUND(I370*H370,2)</f>
        <v>0</v>
      </c>
      <c r="BL370" s="8" t="s">
        <v>39</v>
      </c>
      <c r="BM370" s="41" t="s">
        <v>208</v>
      </c>
    </row>
    <row r="371" spans="2:65" s="1" customFormat="1" ht="12" hidden="1" outlineLevel="1" x14ac:dyDescent="0.2">
      <c r="B371" s="12"/>
      <c r="C371" s="32"/>
      <c r="D371" s="43" t="s">
        <v>40</v>
      </c>
      <c r="F371" s="44" t="s">
        <v>209</v>
      </c>
      <c r="H371" s="42"/>
      <c r="J371" s="69">
        <f t="shared" si="7"/>
        <v>0</v>
      </c>
      <c r="L371" s="12"/>
      <c r="M371" s="45"/>
      <c r="T371" s="15"/>
      <c r="AT371" s="8" t="s">
        <v>40</v>
      </c>
      <c r="AU371" s="8" t="s">
        <v>20</v>
      </c>
    </row>
    <row r="372" spans="2:65" s="4" customFormat="1" ht="12" hidden="1" outlineLevel="1" x14ac:dyDescent="0.2">
      <c r="B372" s="46"/>
      <c r="C372" s="32"/>
      <c r="D372" s="47" t="s">
        <v>42</v>
      </c>
      <c r="E372" s="48" t="s">
        <v>0</v>
      </c>
      <c r="F372" s="49" t="s">
        <v>43</v>
      </c>
      <c r="H372" s="119" t="s">
        <v>0</v>
      </c>
      <c r="J372" s="69"/>
      <c r="L372" s="46"/>
      <c r="M372" s="50"/>
      <c r="T372" s="51"/>
      <c r="AT372" s="48" t="s">
        <v>42</v>
      </c>
      <c r="AU372" s="48" t="s">
        <v>20</v>
      </c>
      <c r="AV372" s="4" t="s">
        <v>19</v>
      </c>
      <c r="AW372" s="4" t="s">
        <v>10</v>
      </c>
      <c r="AX372" s="4" t="s">
        <v>18</v>
      </c>
      <c r="AY372" s="48" t="s">
        <v>34</v>
      </c>
    </row>
    <row r="373" spans="2:65" s="4" customFormat="1" ht="12" hidden="1" outlineLevel="1" x14ac:dyDescent="0.2">
      <c r="B373" s="46"/>
      <c r="C373" s="32"/>
      <c r="D373" s="47" t="s">
        <v>42</v>
      </c>
      <c r="E373" s="48" t="s">
        <v>0</v>
      </c>
      <c r="F373" s="49" t="s">
        <v>44</v>
      </c>
      <c r="H373" s="119" t="s">
        <v>0</v>
      </c>
      <c r="J373" s="69"/>
      <c r="L373" s="46"/>
      <c r="M373" s="50"/>
      <c r="T373" s="51"/>
      <c r="AT373" s="48" t="s">
        <v>42</v>
      </c>
      <c r="AU373" s="48" t="s">
        <v>20</v>
      </c>
      <c r="AV373" s="4" t="s">
        <v>19</v>
      </c>
      <c r="AW373" s="4" t="s">
        <v>10</v>
      </c>
      <c r="AX373" s="4" t="s">
        <v>18</v>
      </c>
      <c r="AY373" s="48" t="s">
        <v>34</v>
      </c>
    </row>
    <row r="374" spans="2:65" s="4" customFormat="1" ht="12" hidden="1" outlineLevel="1" x14ac:dyDescent="0.2">
      <c r="B374" s="46"/>
      <c r="C374" s="32"/>
      <c r="D374" s="47" t="s">
        <v>42</v>
      </c>
      <c r="E374" s="48" t="s">
        <v>0</v>
      </c>
      <c r="F374" s="49" t="s">
        <v>210</v>
      </c>
      <c r="H374" s="119" t="s">
        <v>0</v>
      </c>
      <c r="J374" s="69"/>
      <c r="L374" s="46"/>
      <c r="M374" s="50"/>
      <c r="T374" s="51"/>
      <c r="AT374" s="48" t="s">
        <v>42</v>
      </c>
      <c r="AU374" s="48" t="s">
        <v>20</v>
      </c>
      <c r="AV374" s="4" t="s">
        <v>19</v>
      </c>
      <c r="AW374" s="4" t="s">
        <v>10</v>
      </c>
      <c r="AX374" s="4" t="s">
        <v>18</v>
      </c>
      <c r="AY374" s="48" t="s">
        <v>34</v>
      </c>
    </row>
    <row r="375" spans="2:65" s="5" customFormat="1" ht="12" hidden="1" outlineLevel="1" x14ac:dyDescent="0.2">
      <c r="B375" s="52"/>
      <c r="C375" s="32"/>
      <c r="D375" s="47" t="s">
        <v>42</v>
      </c>
      <c r="E375" s="53" t="s">
        <v>0</v>
      </c>
      <c r="F375" s="54" t="s">
        <v>96</v>
      </c>
      <c r="H375" s="120">
        <v>2.3460000000000001</v>
      </c>
      <c r="J375" s="69"/>
      <c r="L375" s="52"/>
      <c r="M375" s="55"/>
      <c r="T375" s="56"/>
      <c r="AT375" s="53" t="s">
        <v>42</v>
      </c>
      <c r="AU375" s="53" t="s">
        <v>20</v>
      </c>
      <c r="AV375" s="5" t="s">
        <v>20</v>
      </c>
      <c r="AW375" s="5" t="s">
        <v>10</v>
      </c>
      <c r="AX375" s="5" t="s">
        <v>18</v>
      </c>
      <c r="AY375" s="53" t="s">
        <v>34</v>
      </c>
    </row>
    <row r="376" spans="2:65" s="4" customFormat="1" ht="12" hidden="1" outlineLevel="1" x14ac:dyDescent="0.2">
      <c r="B376" s="46"/>
      <c r="C376" s="32"/>
      <c r="D376" s="47" t="s">
        <v>42</v>
      </c>
      <c r="E376" s="48" t="s">
        <v>0</v>
      </c>
      <c r="F376" s="49" t="s">
        <v>211</v>
      </c>
      <c r="H376" s="119" t="s">
        <v>0</v>
      </c>
      <c r="J376" s="69"/>
      <c r="L376" s="46"/>
      <c r="M376" s="50"/>
      <c r="T376" s="51"/>
      <c r="AT376" s="48" t="s">
        <v>42</v>
      </c>
      <c r="AU376" s="48" t="s">
        <v>20</v>
      </c>
      <c r="AV376" s="4" t="s">
        <v>19</v>
      </c>
      <c r="AW376" s="4" t="s">
        <v>10</v>
      </c>
      <c r="AX376" s="4" t="s">
        <v>18</v>
      </c>
      <c r="AY376" s="48" t="s">
        <v>34</v>
      </c>
    </row>
    <row r="377" spans="2:65" s="5" customFormat="1" ht="12" hidden="1" outlineLevel="1" x14ac:dyDescent="0.2">
      <c r="B377" s="52"/>
      <c r="C377" s="32"/>
      <c r="D377" s="47" t="s">
        <v>42</v>
      </c>
      <c r="E377" s="53" t="s">
        <v>0</v>
      </c>
      <c r="F377" s="54" t="s">
        <v>212</v>
      </c>
      <c r="H377" s="120">
        <v>4.95</v>
      </c>
      <c r="J377" s="69"/>
      <c r="L377" s="52"/>
      <c r="M377" s="55"/>
      <c r="T377" s="56"/>
      <c r="AT377" s="53" t="s">
        <v>42</v>
      </c>
      <c r="AU377" s="53" t="s">
        <v>20</v>
      </c>
      <c r="AV377" s="5" t="s">
        <v>20</v>
      </c>
      <c r="AW377" s="5" t="s">
        <v>10</v>
      </c>
      <c r="AX377" s="5" t="s">
        <v>18</v>
      </c>
      <c r="AY377" s="53" t="s">
        <v>34</v>
      </c>
    </row>
    <row r="378" spans="2:65" s="4" customFormat="1" ht="12" hidden="1" outlineLevel="1" x14ac:dyDescent="0.2">
      <c r="B378" s="46"/>
      <c r="C378" s="32"/>
      <c r="D378" s="47" t="s">
        <v>42</v>
      </c>
      <c r="E378" s="48" t="s">
        <v>0</v>
      </c>
      <c r="F378" s="49" t="s">
        <v>97</v>
      </c>
      <c r="H378" s="119" t="s">
        <v>0</v>
      </c>
      <c r="J378" s="69"/>
      <c r="L378" s="46"/>
      <c r="M378" s="50"/>
      <c r="T378" s="51"/>
      <c r="AT378" s="48" t="s">
        <v>42</v>
      </c>
      <c r="AU378" s="48" t="s">
        <v>20</v>
      </c>
      <c r="AV378" s="4" t="s">
        <v>19</v>
      </c>
      <c r="AW378" s="4" t="s">
        <v>10</v>
      </c>
      <c r="AX378" s="4" t="s">
        <v>18</v>
      </c>
      <c r="AY378" s="48" t="s">
        <v>34</v>
      </c>
    </row>
    <row r="379" spans="2:65" s="5" customFormat="1" ht="12" hidden="1" outlineLevel="1" x14ac:dyDescent="0.2">
      <c r="B379" s="52"/>
      <c r="C379" s="32"/>
      <c r="D379" s="47" t="s">
        <v>42</v>
      </c>
      <c r="E379" s="53" t="s">
        <v>0</v>
      </c>
      <c r="F379" s="54" t="s">
        <v>213</v>
      </c>
      <c r="H379" s="120">
        <v>9.52</v>
      </c>
      <c r="J379" s="69">
        <f t="shared" si="7"/>
        <v>0</v>
      </c>
      <c r="L379" s="52"/>
      <c r="M379" s="55"/>
      <c r="T379" s="56"/>
      <c r="AT379" s="53" t="s">
        <v>42</v>
      </c>
      <c r="AU379" s="53" t="s">
        <v>20</v>
      </c>
      <c r="AV379" s="5" t="s">
        <v>20</v>
      </c>
      <c r="AW379" s="5" t="s">
        <v>10</v>
      </c>
      <c r="AX379" s="5" t="s">
        <v>18</v>
      </c>
      <c r="AY379" s="53" t="s">
        <v>34</v>
      </c>
    </row>
    <row r="380" spans="2:65" s="6" customFormat="1" ht="12" hidden="1" outlineLevel="1" x14ac:dyDescent="0.2">
      <c r="B380" s="57"/>
      <c r="C380" s="32"/>
      <c r="D380" s="47" t="s">
        <v>42</v>
      </c>
      <c r="E380" s="58" t="s">
        <v>0</v>
      </c>
      <c r="F380" s="59" t="s">
        <v>53</v>
      </c>
      <c r="H380" s="121">
        <v>16.815999999999999</v>
      </c>
      <c r="J380" s="69">
        <f t="shared" si="7"/>
        <v>0</v>
      </c>
      <c r="L380" s="57"/>
      <c r="M380" s="60"/>
      <c r="T380" s="61"/>
      <c r="AT380" s="58" t="s">
        <v>42</v>
      </c>
      <c r="AU380" s="58" t="s">
        <v>20</v>
      </c>
      <c r="AV380" s="6" t="s">
        <v>39</v>
      </c>
      <c r="AW380" s="6" t="s">
        <v>10</v>
      </c>
      <c r="AX380" s="6" t="s">
        <v>19</v>
      </c>
      <c r="AY380" s="58" t="s">
        <v>34</v>
      </c>
    </row>
    <row r="381" spans="2:65" s="1" customFormat="1" ht="33" customHeight="1" collapsed="1" x14ac:dyDescent="0.2">
      <c r="B381" s="31"/>
      <c r="C381" s="32">
        <v>51</v>
      </c>
      <c r="D381" s="32" t="s">
        <v>36</v>
      </c>
      <c r="E381" s="33" t="s">
        <v>214</v>
      </c>
      <c r="F381" s="34" t="s">
        <v>215</v>
      </c>
      <c r="G381" s="35" t="s">
        <v>70</v>
      </c>
      <c r="H381" s="36">
        <v>82</v>
      </c>
      <c r="I381" s="36"/>
      <c r="J381" s="69">
        <f t="shared" ref="J381:J438" si="8">I381*H381</f>
        <v>0</v>
      </c>
      <c r="K381" s="34" t="s">
        <v>38</v>
      </c>
      <c r="L381" s="12"/>
      <c r="M381" s="37" t="s">
        <v>0</v>
      </c>
      <c r="N381" s="38" t="s">
        <v>13</v>
      </c>
      <c r="O381" s="39">
        <v>0.253</v>
      </c>
      <c r="P381" s="39">
        <f>O381*H381</f>
        <v>20.745999999999999</v>
      </c>
      <c r="Q381" s="39">
        <v>3.7599999999999999E-3</v>
      </c>
      <c r="R381" s="39">
        <f>Q381*H381</f>
        <v>0.30831999999999998</v>
      </c>
      <c r="S381" s="39">
        <v>0</v>
      </c>
      <c r="T381" s="40">
        <f>S381*H381</f>
        <v>0</v>
      </c>
      <c r="AR381" s="41" t="s">
        <v>39</v>
      </c>
      <c r="AT381" s="41" t="s">
        <v>36</v>
      </c>
      <c r="AU381" s="41" t="s">
        <v>20</v>
      </c>
      <c r="AY381" s="8" t="s">
        <v>34</v>
      </c>
      <c r="BE381" s="42">
        <f>IF(N381="základní",J381,0)</f>
        <v>0</v>
      </c>
      <c r="BF381" s="42">
        <f>IF(N381="snížená",J381,0)</f>
        <v>0</v>
      </c>
      <c r="BG381" s="42">
        <f>IF(N381="zákl. přenesená",J381,0)</f>
        <v>0</v>
      </c>
      <c r="BH381" s="42">
        <f>IF(N381="sníž. přenesená",J381,0)</f>
        <v>0</v>
      </c>
      <c r="BI381" s="42">
        <f>IF(N381="nulová",J381,0)</f>
        <v>0</v>
      </c>
      <c r="BJ381" s="8" t="s">
        <v>19</v>
      </c>
      <c r="BK381" s="42">
        <f>ROUND(I381*H381,2)</f>
        <v>0</v>
      </c>
      <c r="BL381" s="8" t="s">
        <v>39</v>
      </c>
      <c r="BM381" s="41" t="s">
        <v>216</v>
      </c>
    </row>
    <row r="382" spans="2:65" s="1" customFormat="1" ht="12" hidden="1" outlineLevel="1" x14ac:dyDescent="0.2">
      <c r="B382" s="12"/>
      <c r="C382" s="32"/>
      <c r="D382" s="43" t="s">
        <v>40</v>
      </c>
      <c r="F382" s="44" t="s">
        <v>217</v>
      </c>
      <c r="H382" s="42"/>
      <c r="J382" s="69">
        <f t="shared" si="8"/>
        <v>0</v>
      </c>
      <c r="L382" s="12"/>
      <c r="M382" s="45"/>
      <c r="T382" s="15"/>
      <c r="AT382" s="8" t="s">
        <v>40</v>
      </c>
      <c r="AU382" s="8" t="s">
        <v>20</v>
      </c>
    </row>
    <row r="383" spans="2:65" s="4" customFormat="1" ht="12" hidden="1" outlineLevel="1" x14ac:dyDescent="0.2">
      <c r="B383" s="46"/>
      <c r="C383" s="32"/>
      <c r="D383" s="47" t="s">
        <v>42</v>
      </c>
      <c r="E383" s="48" t="s">
        <v>0</v>
      </c>
      <c r="F383" s="49" t="s">
        <v>72</v>
      </c>
      <c r="H383" s="119" t="s">
        <v>0</v>
      </c>
      <c r="J383" s="69"/>
      <c r="L383" s="46"/>
      <c r="M383" s="50"/>
      <c r="T383" s="51"/>
      <c r="AT383" s="48" t="s">
        <v>42</v>
      </c>
      <c r="AU383" s="48" t="s">
        <v>20</v>
      </c>
      <c r="AV383" s="4" t="s">
        <v>19</v>
      </c>
      <c r="AW383" s="4" t="s">
        <v>10</v>
      </c>
      <c r="AX383" s="4" t="s">
        <v>18</v>
      </c>
      <c r="AY383" s="48" t="s">
        <v>34</v>
      </c>
    </row>
    <row r="384" spans="2:65" s="4" customFormat="1" ht="12" hidden="1" outlineLevel="1" x14ac:dyDescent="0.2">
      <c r="B384" s="46"/>
      <c r="C384" s="32"/>
      <c r="D384" s="47" t="s">
        <v>42</v>
      </c>
      <c r="E384" s="48" t="s">
        <v>0</v>
      </c>
      <c r="F384" s="49" t="s">
        <v>73</v>
      </c>
      <c r="H384" s="119" t="s">
        <v>0</v>
      </c>
      <c r="J384" s="69"/>
      <c r="L384" s="46"/>
      <c r="M384" s="50"/>
      <c r="T384" s="51"/>
      <c r="AT384" s="48" t="s">
        <v>42</v>
      </c>
      <c r="AU384" s="48" t="s">
        <v>20</v>
      </c>
      <c r="AV384" s="4" t="s">
        <v>19</v>
      </c>
      <c r="AW384" s="4" t="s">
        <v>10</v>
      </c>
      <c r="AX384" s="4" t="s">
        <v>18</v>
      </c>
      <c r="AY384" s="48" t="s">
        <v>34</v>
      </c>
    </row>
    <row r="385" spans="2:65" s="4" customFormat="1" ht="12" hidden="1" outlineLevel="1" x14ac:dyDescent="0.2">
      <c r="B385" s="46"/>
      <c r="C385" s="32"/>
      <c r="D385" s="47" t="s">
        <v>42</v>
      </c>
      <c r="E385" s="48" t="s">
        <v>0</v>
      </c>
      <c r="F385" s="49" t="s">
        <v>44</v>
      </c>
      <c r="H385" s="119" t="s">
        <v>0</v>
      </c>
      <c r="J385" s="69"/>
      <c r="L385" s="46"/>
      <c r="M385" s="50"/>
      <c r="T385" s="51"/>
      <c r="AT385" s="48" t="s">
        <v>42</v>
      </c>
      <c r="AU385" s="48" t="s">
        <v>20</v>
      </c>
      <c r="AV385" s="4" t="s">
        <v>19</v>
      </c>
      <c r="AW385" s="4" t="s">
        <v>10</v>
      </c>
      <c r="AX385" s="4" t="s">
        <v>18</v>
      </c>
      <c r="AY385" s="48" t="s">
        <v>34</v>
      </c>
    </row>
    <row r="386" spans="2:65" s="5" customFormat="1" ht="12" hidden="1" outlineLevel="1" x14ac:dyDescent="0.2">
      <c r="B386" s="52"/>
      <c r="C386" s="32"/>
      <c r="D386" s="47" t="s">
        <v>42</v>
      </c>
      <c r="E386" s="53" t="s">
        <v>0</v>
      </c>
      <c r="F386" s="54" t="s">
        <v>218</v>
      </c>
      <c r="H386" s="120">
        <v>80</v>
      </c>
      <c r="J386" s="69"/>
      <c r="L386" s="52"/>
      <c r="M386" s="55"/>
      <c r="T386" s="56"/>
      <c r="AT386" s="53" t="s">
        <v>42</v>
      </c>
      <c r="AU386" s="53" t="s">
        <v>20</v>
      </c>
      <c r="AV386" s="5" t="s">
        <v>20</v>
      </c>
      <c r="AW386" s="5" t="s">
        <v>10</v>
      </c>
      <c r="AX386" s="5" t="s">
        <v>18</v>
      </c>
      <c r="AY386" s="53" t="s">
        <v>34</v>
      </c>
    </row>
    <row r="387" spans="2:65" s="4" customFormat="1" ht="12" hidden="1" outlineLevel="1" x14ac:dyDescent="0.2">
      <c r="B387" s="46"/>
      <c r="C387" s="32"/>
      <c r="D387" s="47" t="s">
        <v>42</v>
      </c>
      <c r="E387" s="48" t="s">
        <v>0</v>
      </c>
      <c r="F387" s="49" t="s">
        <v>75</v>
      </c>
      <c r="H387" s="119" t="s">
        <v>0</v>
      </c>
      <c r="J387" s="69"/>
      <c r="L387" s="46"/>
      <c r="M387" s="50"/>
      <c r="T387" s="51"/>
      <c r="AT387" s="48" t="s">
        <v>42</v>
      </c>
      <c r="AU387" s="48" t="s">
        <v>20</v>
      </c>
      <c r="AV387" s="4" t="s">
        <v>19</v>
      </c>
      <c r="AW387" s="4" t="s">
        <v>10</v>
      </c>
      <c r="AX387" s="4" t="s">
        <v>18</v>
      </c>
      <c r="AY387" s="48" t="s">
        <v>34</v>
      </c>
    </row>
    <row r="388" spans="2:65" s="5" customFormat="1" ht="12" hidden="1" outlineLevel="1" x14ac:dyDescent="0.2">
      <c r="B388" s="52"/>
      <c r="C388" s="32"/>
      <c r="D388" s="47" t="s">
        <v>42</v>
      </c>
      <c r="E388" s="53" t="s">
        <v>0</v>
      </c>
      <c r="F388" s="54" t="s">
        <v>76</v>
      </c>
      <c r="H388" s="120">
        <v>2</v>
      </c>
      <c r="J388" s="69">
        <f t="shared" si="8"/>
        <v>0</v>
      </c>
      <c r="L388" s="52"/>
      <c r="M388" s="55"/>
      <c r="T388" s="56"/>
      <c r="AT388" s="53" t="s">
        <v>42</v>
      </c>
      <c r="AU388" s="53" t="s">
        <v>20</v>
      </c>
      <c r="AV388" s="5" t="s">
        <v>20</v>
      </c>
      <c r="AW388" s="5" t="s">
        <v>10</v>
      </c>
      <c r="AX388" s="5" t="s">
        <v>18</v>
      </c>
      <c r="AY388" s="53" t="s">
        <v>34</v>
      </c>
    </row>
    <row r="389" spans="2:65" s="6" customFormat="1" ht="12" hidden="1" outlineLevel="1" x14ac:dyDescent="0.2">
      <c r="B389" s="57"/>
      <c r="C389" s="32"/>
      <c r="D389" s="47" t="s">
        <v>42</v>
      </c>
      <c r="E389" s="58" t="s">
        <v>0</v>
      </c>
      <c r="F389" s="59" t="s">
        <v>53</v>
      </c>
      <c r="H389" s="121">
        <v>82</v>
      </c>
      <c r="J389" s="69">
        <f t="shared" si="8"/>
        <v>0</v>
      </c>
      <c r="L389" s="57"/>
      <c r="M389" s="60"/>
      <c r="T389" s="61"/>
      <c r="AT389" s="58" t="s">
        <v>42</v>
      </c>
      <c r="AU389" s="58" t="s">
        <v>20</v>
      </c>
      <c r="AV389" s="6" t="s">
        <v>39</v>
      </c>
      <c r="AW389" s="6" t="s">
        <v>10</v>
      </c>
      <c r="AX389" s="6" t="s">
        <v>19</v>
      </c>
      <c r="AY389" s="58" t="s">
        <v>34</v>
      </c>
    </row>
    <row r="390" spans="2:65" s="1" customFormat="1" ht="37.9" customHeight="1" collapsed="1" x14ac:dyDescent="0.2">
      <c r="B390" s="31"/>
      <c r="C390" s="32">
        <v>52</v>
      </c>
      <c r="D390" s="32" t="s">
        <v>36</v>
      </c>
      <c r="E390" s="33" t="s">
        <v>219</v>
      </c>
      <c r="F390" s="34" t="s">
        <v>220</v>
      </c>
      <c r="G390" s="35" t="s">
        <v>70</v>
      </c>
      <c r="H390" s="36">
        <v>4</v>
      </c>
      <c r="I390" s="36"/>
      <c r="J390" s="69">
        <f t="shared" si="8"/>
        <v>0</v>
      </c>
      <c r="K390" s="34" t="s">
        <v>38</v>
      </c>
      <c r="L390" s="12"/>
      <c r="M390" s="37" t="s">
        <v>0</v>
      </c>
      <c r="N390" s="38" t="s">
        <v>13</v>
      </c>
      <c r="O390" s="39">
        <v>0.72499999999999998</v>
      </c>
      <c r="P390" s="39">
        <f>O390*H390</f>
        <v>2.9</v>
      </c>
      <c r="Q390" s="39">
        <v>4.1500000000000002E-2</v>
      </c>
      <c r="R390" s="39">
        <f>Q390*H390</f>
        <v>0.16600000000000001</v>
      </c>
      <c r="S390" s="39">
        <v>0</v>
      </c>
      <c r="T390" s="40">
        <f>S390*H390</f>
        <v>0</v>
      </c>
      <c r="AR390" s="41" t="s">
        <v>39</v>
      </c>
      <c r="AT390" s="41" t="s">
        <v>36</v>
      </c>
      <c r="AU390" s="41" t="s">
        <v>20</v>
      </c>
      <c r="AY390" s="8" t="s">
        <v>34</v>
      </c>
      <c r="BE390" s="42">
        <f>IF(N390="základní",J390,0)</f>
        <v>0</v>
      </c>
      <c r="BF390" s="42">
        <f>IF(N390="snížená",J390,0)</f>
        <v>0</v>
      </c>
      <c r="BG390" s="42">
        <f>IF(N390="zákl. přenesená",J390,0)</f>
        <v>0</v>
      </c>
      <c r="BH390" s="42">
        <f>IF(N390="sníž. přenesená",J390,0)</f>
        <v>0</v>
      </c>
      <c r="BI390" s="42">
        <f>IF(N390="nulová",J390,0)</f>
        <v>0</v>
      </c>
      <c r="BJ390" s="8" t="s">
        <v>19</v>
      </c>
      <c r="BK390" s="42">
        <f>ROUND(I390*H390,2)</f>
        <v>0</v>
      </c>
      <c r="BL390" s="8" t="s">
        <v>39</v>
      </c>
      <c r="BM390" s="41" t="s">
        <v>221</v>
      </c>
    </row>
    <row r="391" spans="2:65" s="1" customFormat="1" ht="12" hidden="1" outlineLevel="1" x14ac:dyDescent="0.2">
      <c r="B391" s="12"/>
      <c r="C391" s="32"/>
      <c r="D391" s="43" t="s">
        <v>40</v>
      </c>
      <c r="F391" s="44" t="s">
        <v>222</v>
      </c>
      <c r="H391" s="42"/>
      <c r="J391" s="69">
        <f t="shared" si="8"/>
        <v>0</v>
      </c>
      <c r="L391" s="12"/>
      <c r="M391" s="45"/>
      <c r="T391" s="15"/>
      <c r="AT391" s="8" t="s">
        <v>40</v>
      </c>
      <c r="AU391" s="8" t="s">
        <v>20</v>
      </c>
    </row>
    <row r="392" spans="2:65" s="4" customFormat="1" ht="12" hidden="1" outlineLevel="1" x14ac:dyDescent="0.2">
      <c r="B392" s="46"/>
      <c r="C392" s="32"/>
      <c r="D392" s="47" t="s">
        <v>42</v>
      </c>
      <c r="E392" s="48" t="s">
        <v>0</v>
      </c>
      <c r="F392" s="49" t="s">
        <v>43</v>
      </c>
      <c r="H392" s="119" t="s">
        <v>0</v>
      </c>
      <c r="J392" s="69"/>
      <c r="L392" s="46"/>
      <c r="M392" s="50"/>
      <c r="T392" s="51"/>
      <c r="AT392" s="48" t="s">
        <v>42</v>
      </c>
      <c r="AU392" s="48" t="s">
        <v>20</v>
      </c>
      <c r="AV392" s="4" t="s">
        <v>19</v>
      </c>
      <c r="AW392" s="4" t="s">
        <v>10</v>
      </c>
      <c r="AX392" s="4" t="s">
        <v>18</v>
      </c>
      <c r="AY392" s="48" t="s">
        <v>34</v>
      </c>
    </row>
    <row r="393" spans="2:65" s="4" customFormat="1" ht="12" hidden="1" outlineLevel="1" x14ac:dyDescent="0.2">
      <c r="B393" s="46"/>
      <c r="C393" s="32"/>
      <c r="D393" s="47" t="s">
        <v>42</v>
      </c>
      <c r="E393" s="48" t="s">
        <v>0</v>
      </c>
      <c r="F393" s="49" t="s">
        <v>44</v>
      </c>
      <c r="H393" s="119" t="s">
        <v>0</v>
      </c>
      <c r="J393" s="69"/>
      <c r="L393" s="46"/>
      <c r="M393" s="50"/>
      <c r="T393" s="51"/>
      <c r="AT393" s="48" t="s">
        <v>42</v>
      </c>
      <c r="AU393" s="48" t="s">
        <v>20</v>
      </c>
      <c r="AV393" s="4" t="s">
        <v>19</v>
      </c>
      <c r="AW393" s="4" t="s">
        <v>10</v>
      </c>
      <c r="AX393" s="4" t="s">
        <v>18</v>
      </c>
      <c r="AY393" s="48" t="s">
        <v>34</v>
      </c>
    </row>
    <row r="394" spans="2:65" s="4" customFormat="1" ht="12" hidden="1" outlineLevel="1" x14ac:dyDescent="0.2">
      <c r="B394" s="46"/>
      <c r="C394" s="32"/>
      <c r="D394" s="47" t="s">
        <v>42</v>
      </c>
      <c r="E394" s="48" t="s">
        <v>0</v>
      </c>
      <c r="F394" s="49" t="s">
        <v>87</v>
      </c>
      <c r="H394" s="119" t="s">
        <v>0</v>
      </c>
      <c r="J394" s="69"/>
      <c r="L394" s="46"/>
      <c r="M394" s="50"/>
      <c r="T394" s="51"/>
      <c r="AT394" s="48" t="s">
        <v>42</v>
      </c>
      <c r="AU394" s="48" t="s">
        <v>20</v>
      </c>
      <c r="AV394" s="4" t="s">
        <v>19</v>
      </c>
      <c r="AW394" s="4" t="s">
        <v>10</v>
      </c>
      <c r="AX394" s="4" t="s">
        <v>18</v>
      </c>
      <c r="AY394" s="48" t="s">
        <v>34</v>
      </c>
    </row>
    <row r="395" spans="2:65" s="5" customFormat="1" ht="12" hidden="1" outlineLevel="1" x14ac:dyDescent="0.2">
      <c r="B395" s="52"/>
      <c r="C395" s="32"/>
      <c r="D395" s="47" t="s">
        <v>42</v>
      </c>
      <c r="E395" s="53" t="s">
        <v>0</v>
      </c>
      <c r="F395" s="54" t="s">
        <v>39</v>
      </c>
      <c r="H395" s="120">
        <v>4</v>
      </c>
      <c r="J395" s="69">
        <f t="shared" si="8"/>
        <v>0</v>
      </c>
      <c r="L395" s="52"/>
      <c r="M395" s="55"/>
      <c r="T395" s="56"/>
      <c r="AT395" s="53" t="s">
        <v>42</v>
      </c>
      <c r="AU395" s="53" t="s">
        <v>20</v>
      </c>
      <c r="AV395" s="5" t="s">
        <v>20</v>
      </c>
      <c r="AW395" s="5" t="s">
        <v>10</v>
      </c>
      <c r="AX395" s="5" t="s">
        <v>19</v>
      </c>
      <c r="AY395" s="53" t="s">
        <v>34</v>
      </c>
    </row>
    <row r="396" spans="2:65" s="1" customFormat="1" ht="49.15" customHeight="1" collapsed="1" x14ac:dyDescent="0.2">
      <c r="B396" s="31"/>
      <c r="C396" s="32">
        <v>53</v>
      </c>
      <c r="D396" s="32" t="s">
        <v>36</v>
      </c>
      <c r="E396" s="33" t="s">
        <v>223</v>
      </c>
      <c r="F396" s="34" t="s">
        <v>224</v>
      </c>
      <c r="G396" s="35" t="s">
        <v>91</v>
      </c>
      <c r="H396" s="36">
        <v>117</v>
      </c>
      <c r="I396" s="36"/>
      <c r="J396" s="69">
        <f t="shared" si="8"/>
        <v>0</v>
      </c>
      <c r="K396" s="34" t="s">
        <v>38</v>
      </c>
      <c r="L396" s="12"/>
      <c r="M396" s="37" t="s">
        <v>0</v>
      </c>
      <c r="N396" s="38" t="s">
        <v>13</v>
      </c>
      <c r="O396" s="39">
        <v>0.46600000000000003</v>
      </c>
      <c r="P396" s="39">
        <f>O396*H396</f>
        <v>54.522000000000006</v>
      </c>
      <c r="Q396" s="39">
        <v>2.8400000000000002E-2</v>
      </c>
      <c r="R396" s="39">
        <f>Q396*H396</f>
        <v>3.3228</v>
      </c>
      <c r="S396" s="39">
        <v>0</v>
      </c>
      <c r="T396" s="40">
        <f>S396*H396</f>
        <v>0</v>
      </c>
      <c r="AR396" s="41" t="s">
        <v>39</v>
      </c>
      <c r="AT396" s="41" t="s">
        <v>36</v>
      </c>
      <c r="AU396" s="41" t="s">
        <v>20</v>
      </c>
      <c r="AY396" s="8" t="s">
        <v>34</v>
      </c>
      <c r="BE396" s="42">
        <f>IF(N396="základní",J396,0)</f>
        <v>0</v>
      </c>
      <c r="BF396" s="42">
        <f>IF(N396="snížená",J396,0)</f>
        <v>0</v>
      </c>
      <c r="BG396" s="42">
        <f>IF(N396="zákl. přenesená",J396,0)</f>
        <v>0</v>
      </c>
      <c r="BH396" s="42">
        <f>IF(N396="sníž. přenesená",J396,0)</f>
        <v>0</v>
      </c>
      <c r="BI396" s="42">
        <f>IF(N396="nulová",J396,0)</f>
        <v>0</v>
      </c>
      <c r="BJ396" s="8" t="s">
        <v>19</v>
      </c>
      <c r="BK396" s="42">
        <f>ROUND(I396*H396,2)</f>
        <v>0</v>
      </c>
      <c r="BL396" s="8" t="s">
        <v>39</v>
      </c>
      <c r="BM396" s="41" t="s">
        <v>225</v>
      </c>
    </row>
    <row r="397" spans="2:65" s="1" customFormat="1" ht="12" hidden="1" outlineLevel="1" x14ac:dyDescent="0.2">
      <c r="B397" s="12"/>
      <c r="C397" s="32"/>
      <c r="D397" s="43" t="s">
        <v>40</v>
      </c>
      <c r="F397" s="44" t="s">
        <v>226</v>
      </c>
      <c r="H397" s="42"/>
      <c r="J397" s="69">
        <f t="shared" si="8"/>
        <v>0</v>
      </c>
      <c r="L397" s="12"/>
      <c r="M397" s="45"/>
      <c r="T397" s="15"/>
      <c r="AT397" s="8" t="s">
        <v>40</v>
      </c>
      <c r="AU397" s="8" t="s">
        <v>20</v>
      </c>
    </row>
    <row r="398" spans="2:65" s="4" customFormat="1" ht="12" hidden="1" outlineLevel="1" x14ac:dyDescent="0.2">
      <c r="B398" s="46"/>
      <c r="C398" s="32"/>
      <c r="D398" s="47" t="s">
        <v>42</v>
      </c>
      <c r="E398" s="48" t="s">
        <v>0</v>
      </c>
      <c r="F398" s="49" t="s">
        <v>43</v>
      </c>
      <c r="H398" s="119" t="s">
        <v>0</v>
      </c>
      <c r="J398" s="69"/>
      <c r="L398" s="46"/>
      <c r="M398" s="50"/>
      <c r="T398" s="51"/>
      <c r="AT398" s="48" t="s">
        <v>42</v>
      </c>
      <c r="AU398" s="48" t="s">
        <v>20</v>
      </c>
      <c r="AV398" s="4" t="s">
        <v>19</v>
      </c>
      <c r="AW398" s="4" t="s">
        <v>10</v>
      </c>
      <c r="AX398" s="4" t="s">
        <v>18</v>
      </c>
      <c r="AY398" s="48" t="s">
        <v>34</v>
      </c>
    </row>
    <row r="399" spans="2:65" s="4" customFormat="1" ht="12" hidden="1" outlineLevel="1" x14ac:dyDescent="0.2">
      <c r="B399" s="46"/>
      <c r="C399" s="32"/>
      <c r="D399" s="47" t="s">
        <v>42</v>
      </c>
      <c r="E399" s="48" t="s">
        <v>0</v>
      </c>
      <c r="F399" s="49" t="s">
        <v>44</v>
      </c>
      <c r="H399" s="119" t="s">
        <v>0</v>
      </c>
      <c r="J399" s="69"/>
      <c r="L399" s="46"/>
      <c r="M399" s="50"/>
      <c r="T399" s="51"/>
      <c r="AT399" s="48" t="s">
        <v>42</v>
      </c>
      <c r="AU399" s="48" t="s">
        <v>20</v>
      </c>
      <c r="AV399" s="4" t="s">
        <v>19</v>
      </c>
      <c r="AW399" s="4" t="s">
        <v>10</v>
      </c>
      <c r="AX399" s="4" t="s">
        <v>18</v>
      </c>
      <c r="AY399" s="48" t="s">
        <v>34</v>
      </c>
    </row>
    <row r="400" spans="2:65" s="5" customFormat="1" ht="12" hidden="1" outlineLevel="1" x14ac:dyDescent="0.2">
      <c r="B400" s="52"/>
      <c r="C400" s="32"/>
      <c r="D400" s="47" t="s">
        <v>42</v>
      </c>
      <c r="E400" s="53" t="s">
        <v>0</v>
      </c>
      <c r="F400" s="54" t="s">
        <v>227</v>
      </c>
      <c r="H400" s="120">
        <v>117</v>
      </c>
      <c r="J400" s="69"/>
      <c r="L400" s="52"/>
      <c r="M400" s="55"/>
      <c r="T400" s="56"/>
      <c r="AT400" s="53" t="s">
        <v>42</v>
      </c>
      <c r="AU400" s="53" t="s">
        <v>20</v>
      </c>
      <c r="AV400" s="5" t="s">
        <v>20</v>
      </c>
      <c r="AW400" s="5" t="s">
        <v>10</v>
      </c>
      <c r="AX400" s="5" t="s">
        <v>19</v>
      </c>
      <c r="AY400" s="53" t="s">
        <v>34</v>
      </c>
    </row>
    <row r="401" spans="2:65" s="1" customFormat="1" ht="12" hidden="1" outlineLevel="1" x14ac:dyDescent="0.2">
      <c r="B401" s="12"/>
      <c r="C401" s="32"/>
      <c r="D401" s="43" t="s">
        <v>40</v>
      </c>
      <c r="F401" s="44" t="s">
        <v>228</v>
      </c>
      <c r="H401" s="42"/>
      <c r="J401" s="69"/>
      <c r="L401" s="12"/>
      <c r="M401" s="45"/>
      <c r="T401" s="15"/>
      <c r="AT401" s="8" t="s">
        <v>40</v>
      </c>
      <c r="AU401" s="8" t="s">
        <v>20</v>
      </c>
    </row>
    <row r="402" spans="2:65" s="4" customFormat="1" ht="12" hidden="1" outlineLevel="1" x14ac:dyDescent="0.2">
      <c r="B402" s="46"/>
      <c r="C402" s="32"/>
      <c r="D402" s="47" t="s">
        <v>42</v>
      </c>
      <c r="E402" s="48" t="s">
        <v>0</v>
      </c>
      <c r="F402" s="49" t="s">
        <v>43</v>
      </c>
      <c r="H402" s="119" t="s">
        <v>0</v>
      </c>
      <c r="J402" s="69"/>
      <c r="L402" s="46"/>
      <c r="M402" s="50"/>
      <c r="T402" s="51"/>
      <c r="AT402" s="48" t="s">
        <v>42</v>
      </c>
      <c r="AU402" s="48" t="s">
        <v>20</v>
      </c>
      <c r="AV402" s="4" t="s">
        <v>19</v>
      </c>
      <c r="AW402" s="4" t="s">
        <v>10</v>
      </c>
      <c r="AX402" s="4" t="s">
        <v>18</v>
      </c>
      <c r="AY402" s="48" t="s">
        <v>34</v>
      </c>
    </row>
    <row r="403" spans="2:65" s="4" customFormat="1" ht="12" hidden="1" outlineLevel="1" x14ac:dyDescent="0.2">
      <c r="B403" s="46"/>
      <c r="C403" s="32"/>
      <c r="D403" s="47" t="s">
        <v>42</v>
      </c>
      <c r="E403" s="48" t="s">
        <v>0</v>
      </c>
      <c r="F403" s="49" t="s">
        <v>44</v>
      </c>
      <c r="H403" s="119" t="s">
        <v>0</v>
      </c>
      <c r="J403" s="69"/>
      <c r="L403" s="46"/>
      <c r="M403" s="50"/>
      <c r="T403" s="51"/>
      <c r="AT403" s="48" t="s">
        <v>42</v>
      </c>
      <c r="AU403" s="48" t="s">
        <v>20</v>
      </c>
      <c r="AV403" s="4" t="s">
        <v>19</v>
      </c>
      <c r="AW403" s="4" t="s">
        <v>10</v>
      </c>
      <c r="AX403" s="4" t="s">
        <v>18</v>
      </c>
      <c r="AY403" s="48" t="s">
        <v>34</v>
      </c>
    </row>
    <row r="404" spans="2:65" s="4" customFormat="1" ht="12" hidden="1" outlineLevel="1" x14ac:dyDescent="0.2">
      <c r="B404" s="46"/>
      <c r="C404" s="32"/>
      <c r="D404" s="47" t="s">
        <v>42</v>
      </c>
      <c r="E404" s="48" t="s">
        <v>0</v>
      </c>
      <c r="F404" s="49" t="s">
        <v>124</v>
      </c>
      <c r="H404" s="119" t="s">
        <v>0</v>
      </c>
      <c r="J404" s="69"/>
      <c r="L404" s="46"/>
      <c r="M404" s="50"/>
      <c r="T404" s="51"/>
      <c r="AT404" s="48" t="s">
        <v>42</v>
      </c>
      <c r="AU404" s="48" t="s">
        <v>20</v>
      </c>
      <c r="AV404" s="4" t="s">
        <v>19</v>
      </c>
      <c r="AW404" s="4" t="s">
        <v>10</v>
      </c>
      <c r="AX404" s="4" t="s">
        <v>18</v>
      </c>
      <c r="AY404" s="48" t="s">
        <v>34</v>
      </c>
    </row>
    <row r="405" spans="2:65" s="5" customFormat="1" ht="12" hidden="1" outlineLevel="1" x14ac:dyDescent="0.2">
      <c r="B405" s="52"/>
      <c r="C405" s="32"/>
      <c r="D405" s="47" t="s">
        <v>42</v>
      </c>
      <c r="E405" s="53" t="s">
        <v>0</v>
      </c>
      <c r="F405" s="54" t="s">
        <v>229</v>
      </c>
      <c r="H405" s="120">
        <v>31.08</v>
      </c>
      <c r="J405" s="69">
        <f t="shared" si="8"/>
        <v>0</v>
      </c>
      <c r="L405" s="52"/>
      <c r="M405" s="55"/>
      <c r="T405" s="56"/>
      <c r="AT405" s="53" t="s">
        <v>42</v>
      </c>
      <c r="AU405" s="53" t="s">
        <v>20</v>
      </c>
      <c r="AV405" s="5" t="s">
        <v>20</v>
      </c>
      <c r="AW405" s="5" t="s">
        <v>10</v>
      </c>
      <c r="AX405" s="5" t="s">
        <v>18</v>
      </c>
      <c r="AY405" s="53" t="s">
        <v>34</v>
      </c>
    </row>
    <row r="406" spans="2:65" s="5" customFormat="1" ht="12" hidden="1" outlineLevel="1" x14ac:dyDescent="0.2">
      <c r="B406" s="52"/>
      <c r="C406" s="32"/>
      <c r="D406" s="47" t="s">
        <v>42</v>
      </c>
      <c r="E406" s="53" t="s">
        <v>0</v>
      </c>
      <c r="F406" s="54" t="s">
        <v>96</v>
      </c>
      <c r="H406" s="120">
        <v>2.3460000000000001</v>
      </c>
      <c r="J406" s="69">
        <f t="shared" si="8"/>
        <v>0</v>
      </c>
      <c r="L406" s="52"/>
      <c r="M406" s="55"/>
      <c r="T406" s="56"/>
      <c r="AT406" s="53" t="s">
        <v>42</v>
      </c>
      <c r="AU406" s="53" t="s">
        <v>20</v>
      </c>
      <c r="AV406" s="5" t="s">
        <v>20</v>
      </c>
      <c r="AW406" s="5" t="s">
        <v>10</v>
      </c>
      <c r="AX406" s="5" t="s">
        <v>18</v>
      </c>
      <c r="AY406" s="53" t="s">
        <v>34</v>
      </c>
    </row>
    <row r="407" spans="2:65" s="6" customFormat="1" ht="12" hidden="1" outlineLevel="1" x14ac:dyDescent="0.2">
      <c r="B407" s="57"/>
      <c r="C407" s="32"/>
      <c r="D407" s="47" t="s">
        <v>42</v>
      </c>
      <c r="E407" s="58" t="s">
        <v>0</v>
      </c>
      <c r="F407" s="59" t="s">
        <v>53</v>
      </c>
      <c r="H407" s="121">
        <v>33.426000000000002</v>
      </c>
      <c r="J407" s="69">
        <f t="shared" si="8"/>
        <v>0</v>
      </c>
      <c r="L407" s="57"/>
      <c r="M407" s="60"/>
      <c r="T407" s="61"/>
      <c r="AT407" s="58" t="s">
        <v>42</v>
      </c>
      <c r="AU407" s="58" t="s">
        <v>20</v>
      </c>
      <c r="AV407" s="6" t="s">
        <v>39</v>
      </c>
      <c r="AW407" s="6" t="s">
        <v>10</v>
      </c>
      <c r="AX407" s="6" t="s">
        <v>19</v>
      </c>
      <c r="AY407" s="58" t="s">
        <v>34</v>
      </c>
    </row>
    <row r="408" spans="2:65" s="1" customFormat="1" ht="37.9" customHeight="1" collapsed="1" x14ac:dyDescent="0.2">
      <c r="B408" s="31"/>
      <c r="C408" s="32">
        <v>54</v>
      </c>
      <c r="D408" s="32" t="s">
        <v>36</v>
      </c>
      <c r="E408" s="33" t="s">
        <v>230</v>
      </c>
      <c r="F408" s="34" t="s">
        <v>231</v>
      </c>
      <c r="G408" s="35" t="s">
        <v>91</v>
      </c>
      <c r="H408" s="36">
        <v>600</v>
      </c>
      <c r="I408" s="36"/>
      <c r="J408" s="69">
        <f t="shared" si="8"/>
        <v>0</v>
      </c>
      <c r="K408" s="34" t="s">
        <v>38</v>
      </c>
      <c r="L408" s="12"/>
      <c r="M408" s="37" t="s">
        <v>0</v>
      </c>
      <c r="N408" s="38" t="s">
        <v>13</v>
      </c>
      <c r="O408" s="39">
        <v>9.0999999999999998E-2</v>
      </c>
      <c r="P408" s="39">
        <f>O408*H408</f>
        <v>54.6</v>
      </c>
      <c r="Q408" s="39">
        <v>2.2000000000000001E-4</v>
      </c>
      <c r="R408" s="39">
        <f>Q408*H408</f>
        <v>0.13200000000000001</v>
      </c>
      <c r="S408" s="39">
        <v>2E-3</v>
      </c>
      <c r="T408" s="40">
        <f>S408*H408</f>
        <v>1.2</v>
      </c>
      <c r="AR408" s="41" t="s">
        <v>39</v>
      </c>
      <c r="AT408" s="41" t="s">
        <v>36</v>
      </c>
      <c r="AU408" s="41" t="s">
        <v>20</v>
      </c>
      <c r="AY408" s="8" t="s">
        <v>34</v>
      </c>
      <c r="BE408" s="42">
        <f>IF(N408="základní",J408,0)</f>
        <v>0</v>
      </c>
      <c r="BF408" s="42">
        <f>IF(N408="snížená",J408,0)</f>
        <v>0</v>
      </c>
      <c r="BG408" s="42">
        <f>IF(N408="zákl. přenesená",J408,0)</f>
        <v>0</v>
      </c>
      <c r="BH408" s="42">
        <f>IF(N408="sníž. přenesená",J408,0)</f>
        <v>0</v>
      </c>
      <c r="BI408" s="42">
        <f>IF(N408="nulová",J408,0)</f>
        <v>0</v>
      </c>
      <c r="BJ408" s="8" t="s">
        <v>19</v>
      </c>
      <c r="BK408" s="42">
        <f>ROUND(I408*H408,2)</f>
        <v>0</v>
      </c>
      <c r="BL408" s="8" t="s">
        <v>39</v>
      </c>
      <c r="BM408" s="41" t="s">
        <v>232</v>
      </c>
    </row>
    <row r="409" spans="2:65" s="1" customFormat="1" ht="12" hidden="1" outlineLevel="1" x14ac:dyDescent="0.2">
      <c r="B409" s="12"/>
      <c r="C409" s="32"/>
      <c r="D409" s="43" t="s">
        <v>40</v>
      </c>
      <c r="F409" s="44" t="s">
        <v>233</v>
      </c>
      <c r="H409" s="42"/>
      <c r="J409" s="69">
        <f t="shared" si="8"/>
        <v>0</v>
      </c>
      <c r="L409" s="12"/>
      <c r="M409" s="45"/>
      <c r="T409" s="15"/>
      <c r="AT409" s="8" t="s">
        <v>40</v>
      </c>
      <c r="AU409" s="8" t="s">
        <v>20</v>
      </c>
    </row>
    <row r="410" spans="2:65" s="4" customFormat="1" ht="12" hidden="1" outlineLevel="1" x14ac:dyDescent="0.2">
      <c r="B410" s="46"/>
      <c r="C410" s="32"/>
      <c r="D410" s="47" t="s">
        <v>42</v>
      </c>
      <c r="E410" s="48" t="s">
        <v>0</v>
      </c>
      <c r="F410" s="49" t="s">
        <v>234</v>
      </c>
      <c r="H410" s="119" t="s">
        <v>0</v>
      </c>
      <c r="J410" s="69"/>
      <c r="L410" s="46"/>
      <c r="M410" s="50"/>
      <c r="T410" s="51"/>
      <c r="AT410" s="48" t="s">
        <v>42</v>
      </c>
      <c r="AU410" s="48" t="s">
        <v>20</v>
      </c>
      <c r="AV410" s="4" t="s">
        <v>19</v>
      </c>
      <c r="AW410" s="4" t="s">
        <v>10</v>
      </c>
      <c r="AX410" s="4" t="s">
        <v>18</v>
      </c>
      <c r="AY410" s="48" t="s">
        <v>34</v>
      </c>
    </row>
    <row r="411" spans="2:65" s="4" customFormat="1" ht="12" hidden="1" outlineLevel="1" x14ac:dyDescent="0.2">
      <c r="B411" s="46"/>
      <c r="C411" s="32"/>
      <c r="D411" s="47" t="s">
        <v>42</v>
      </c>
      <c r="E411" s="48" t="s">
        <v>0</v>
      </c>
      <c r="F411" s="49" t="s">
        <v>43</v>
      </c>
      <c r="H411" s="119" t="s">
        <v>0</v>
      </c>
      <c r="J411" s="69"/>
      <c r="L411" s="46"/>
      <c r="M411" s="50"/>
      <c r="T411" s="51"/>
      <c r="AT411" s="48" t="s">
        <v>42</v>
      </c>
      <c r="AU411" s="48" t="s">
        <v>20</v>
      </c>
      <c r="AV411" s="4" t="s">
        <v>19</v>
      </c>
      <c r="AW411" s="4" t="s">
        <v>10</v>
      </c>
      <c r="AX411" s="4" t="s">
        <v>18</v>
      </c>
      <c r="AY411" s="48" t="s">
        <v>34</v>
      </c>
    </row>
    <row r="412" spans="2:65" s="4" customFormat="1" ht="12" hidden="1" outlineLevel="1" x14ac:dyDescent="0.2">
      <c r="B412" s="46"/>
      <c r="C412" s="32"/>
      <c r="D412" s="47" t="s">
        <v>42</v>
      </c>
      <c r="E412" s="48" t="s">
        <v>0</v>
      </c>
      <c r="F412" s="49" t="s">
        <v>235</v>
      </c>
      <c r="H412" s="119" t="s">
        <v>0</v>
      </c>
      <c r="J412" s="69"/>
      <c r="L412" s="46"/>
      <c r="M412" s="50"/>
      <c r="T412" s="51"/>
      <c r="AT412" s="48" t="s">
        <v>42</v>
      </c>
      <c r="AU412" s="48" t="s">
        <v>20</v>
      </c>
      <c r="AV412" s="4" t="s">
        <v>19</v>
      </c>
      <c r="AW412" s="4" t="s">
        <v>10</v>
      </c>
      <c r="AX412" s="4" t="s">
        <v>18</v>
      </c>
      <c r="AY412" s="48" t="s">
        <v>34</v>
      </c>
    </row>
    <row r="413" spans="2:65" s="5" customFormat="1" ht="12" hidden="1" outlineLevel="1" x14ac:dyDescent="0.2">
      <c r="B413" s="52"/>
      <c r="C413" s="32"/>
      <c r="D413" s="47" t="s">
        <v>42</v>
      </c>
      <c r="E413" s="53" t="s">
        <v>0</v>
      </c>
      <c r="F413" s="54" t="s">
        <v>236</v>
      </c>
      <c r="H413" s="120">
        <v>600</v>
      </c>
      <c r="J413" s="69">
        <f t="shared" si="8"/>
        <v>0</v>
      </c>
      <c r="L413" s="52"/>
      <c r="M413" s="55"/>
      <c r="T413" s="56"/>
      <c r="AT413" s="53" t="s">
        <v>42</v>
      </c>
      <c r="AU413" s="53" t="s">
        <v>20</v>
      </c>
      <c r="AV413" s="5" t="s">
        <v>20</v>
      </c>
      <c r="AW413" s="5" t="s">
        <v>10</v>
      </c>
      <c r="AX413" s="5" t="s">
        <v>19</v>
      </c>
      <c r="AY413" s="53" t="s">
        <v>34</v>
      </c>
    </row>
    <row r="414" spans="2:65" s="1" customFormat="1" ht="33" customHeight="1" collapsed="1" x14ac:dyDescent="0.2">
      <c r="B414" s="31"/>
      <c r="C414" s="32">
        <v>55</v>
      </c>
      <c r="D414" s="32" t="s">
        <v>36</v>
      </c>
      <c r="E414" s="33" t="s">
        <v>237</v>
      </c>
      <c r="F414" s="34" t="s">
        <v>238</v>
      </c>
      <c r="G414" s="35" t="s">
        <v>37</v>
      </c>
      <c r="H414" s="36">
        <v>1.6</v>
      </c>
      <c r="I414" s="36"/>
      <c r="J414" s="69">
        <f t="shared" si="8"/>
        <v>0</v>
      </c>
      <c r="K414" s="34" t="s">
        <v>38</v>
      </c>
      <c r="L414" s="12"/>
      <c r="M414" s="37" t="s">
        <v>0</v>
      </c>
      <c r="N414" s="38" t="s">
        <v>13</v>
      </c>
      <c r="O414" s="39">
        <v>2.58</v>
      </c>
      <c r="P414" s="39">
        <f>O414*H414</f>
        <v>4.1280000000000001</v>
      </c>
      <c r="Q414" s="39">
        <v>2.2563399999999998</v>
      </c>
      <c r="R414" s="39">
        <f>Q414*H414</f>
        <v>3.610144</v>
      </c>
      <c r="S414" s="39">
        <v>0</v>
      </c>
      <c r="T414" s="40">
        <f>S414*H414</f>
        <v>0</v>
      </c>
      <c r="AR414" s="41" t="s">
        <v>39</v>
      </c>
      <c r="AT414" s="41" t="s">
        <v>36</v>
      </c>
      <c r="AU414" s="41" t="s">
        <v>20</v>
      </c>
      <c r="AY414" s="8" t="s">
        <v>34</v>
      </c>
      <c r="BE414" s="42">
        <f>IF(N414="základní",J414,0)</f>
        <v>0</v>
      </c>
      <c r="BF414" s="42">
        <f>IF(N414="snížená",J414,0)</f>
        <v>0</v>
      </c>
      <c r="BG414" s="42">
        <f>IF(N414="zákl. přenesená",J414,0)</f>
        <v>0</v>
      </c>
      <c r="BH414" s="42">
        <f>IF(N414="sníž. přenesená",J414,0)</f>
        <v>0</v>
      </c>
      <c r="BI414" s="42">
        <f>IF(N414="nulová",J414,0)</f>
        <v>0</v>
      </c>
      <c r="BJ414" s="8" t="s">
        <v>19</v>
      </c>
      <c r="BK414" s="42">
        <f>ROUND(I414*H414,2)</f>
        <v>0</v>
      </c>
      <c r="BL414" s="8" t="s">
        <v>39</v>
      </c>
      <c r="BM414" s="41" t="s">
        <v>239</v>
      </c>
    </row>
    <row r="415" spans="2:65" s="1" customFormat="1" ht="12" hidden="1" outlineLevel="1" x14ac:dyDescent="0.2">
      <c r="B415" s="12"/>
      <c r="C415" s="32"/>
      <c r="D415" s="43" t="s">
        <v>40</v>
      </c>
      <c r="F415" s="44" t="s">
        <v>240</v>
      </c>
      <c r="H415" s="42"/>
      <c r="J415" s="69">
        <f t="shared" si="8"/>
        <v>0</v>
      </c>
      <c r="L415" s="12"/>
      <c r="M415" s="45"/>
      <c r="T415" s="15"/>
      <c r="AT415" s="8" t="s">
        <v>40</v>
      </c>
      <c r="AU415" s="8" t="s">
        <v>20</v>
      </c>
    </row>
    <row r="416" spans="2:65" s="4" customFormat="1" ht="12" hidden="1" outlineLevel="1" x14ac:dyDescent="0.2">
      <c r="B416" s="46"/>
      <c r="C416" s="32"/>
      <c r="D416" s="47" t="s">
        <v>42</v>
      </c>
      <c r="E416" s="48" t="s">
        <v>0</v>
      </c>
      <c r="F416" s="49" t="s">
        <v>43</v>
      </c>
      <c r="H416" s="119" t="s">
        <v>0</v>
      </c>
      <c r="J416" s="69"/>
      <c r="L416" s="46"/>
      <c r="M416" s="50"/>
      <c r="T416" s="51"/>
      <c r="AT416" s="48" t="s">
        <v>42</v>
      </c>
      <c r="AU416" s="48" t="s">
        <v>20</v>
      </c>
      <c r="AV416" s="4" t="s">
        <v>19</v>
      </c>
      <c r="AW416" s="4" t="s">
        <v>10</v>
      </c>
      <c r="AX416" s="4" t="s">
        <v>18</v>
      </c>
      <c r="AY416" s="48" t="s">
        <v>34</v>
      </c>
    </row>
    <row r="417" spans="2:65" s="4" customFormat="1" ht="12" hidden="1" outlineLevel="1" x14ac:dyDescent="0.2">
      <c r="B417" s="46"/>
      <c r="C417" s="32"/>
      <c r="D417" s="47" t="s">
        <v>42</v>
      </c>
      <c r="E417" s="48" t="s">
        <v>0</v>
      </c>
      <c r="F417" s="49" t="s">
        <v>44</v>
      </c>
      <c r="H417" s="119" t="s">
        <v>0</v>
      </c>
      <c r="J417" s="69"/>
      <c r="L417" s="46"/>
      <c r="M417" s="50"/>
      <c r="T417" s="51"/>
      <c r="AT417" s="48" t="s">
        <v>42</v>
      </c>
      <c r="AU417" s="48" t="s">
        <v>20</v>
      </c>
      <c r="AV417" s="4" t="s">
        <v>19</v>
      </c>
      <c r="AW417" s="4" t="s">
        <v>10</v>
      </c>
      <c r="AX417" s="4" t="s">
        <v>18</v>
      </c>
      <c r="AY417" s="48" t="s">
        <v>34</v>
      </c>
    </row>
    <row r="418" spans="2:65" s="4" customFormat="1" ht="12" hidden="1" outlineLevel="1" x14ac:dyDescent="0.2">
      <c r="B418" s="46"/>
      <c r="C418" s="32"/>
      <c r="D418" s="47" t="s">
        <v>42</v>
      </c>
      <c r="E418" s="48" t="s">
        <v>0</v>
      </c>
      <c r="F418" s="49" t="s">
        <v>45</v>
      </c>
      <c r="H418" s="119" t="s">
        <v>0</v>
      </c>
      <c r="J418" s="69"/>
      <c r="L418" s="46"/>
      <c r="M418" s="50"/>
      <c r="T418" s="51"/>
      <c r="AT418" s="48" t="s">
        <v>42</v>
      </c>
      <c r="AU418" s="48" t="s">
        <v>20</v>
      </c>
      <c r="AV418" s="4" t="s">
        <v>19</v>
      </c>
      <c r="AW418" s="4" t="s">
        <v>10</v>
      </c>
      <c r="AX418" s="4" t="s">
        <v>18</v>
      </c>
      <c r="AY418" s="48" t="s">
        <v>34</v>
      </c>
    </row>
    <row r="419" spans="2:65" s="5" customFormat="1" ht="12" hidden="1" outlineLevel="1" x14ac:dyDescent="0.2">
      <c r="B419" s="52"/>
      <c r="C419" s="32"/>
      <c r="D419" s="47" t="s">
        <v>42</v>
      </c>
      <c r="E419" s="53" t="s">
        <v>0</v>
      </c>
      <c r="F419" s="54" t="s">
        <v>241</v>
      </c>
      <c r="H419" s="120">
        <v>0.6</v>
      </c>
      <c r="J419" s="69">
        <f t="shared" si="8"/>
        <v>0</v>
      </c>
      <c r="L419" s="52"/>
      <c r="M419" s="55"/>
      <c r="T419" s="56"/>
      <c r="AT419" s="53" t="s">
        <v>42</v>
      </c>
      <c r="AU419" s="53" t="s">
        <v>20</v>
      </c>
      <c r="AV419" s="5" t="s">
        <v>20</v>
      </c>
      <c r="AW419" s="5" t="s">
        <v>10</v>
      </c>
      <c r="AX419" s="5" t="s">
        <v>19</v>
      </c>
      <c r="AY419" s="53" t="s">
        <v>34</v>
      </c>
    </row>
    <row r="420" spans="2:65" s="1" customFormat="1" ht="37.9" customHeight="1" collapsed="1" x14ac:dyDescent="0.2">
      <c r="B420" s="31"/>
      <c r="C420" s="32">
        <v>56</v>
      </c>
      <c r="D420" s="32" t="s">
        <v>36</v>
      </c>
      <c r="E420" s="33" t="s">
        <v>242</v>
      </c>
      <c r="F420" s="34" t="s">
        <v>243</v>
      </c>
      <c r="G420" s="35" t="s">
        <v>37</v>
      </c>
      <c r="H420" s="36">
        <v>0.88</v>
      </c>
      <c r="I420" s="36"/>
      <c r="J420" s="69">
        <f t="shared" si="8"/>
        <v>0</v>
      </c>
      <c r="K420" s="34" t="s">
        <v>38</v>
      </c>
      <c r="L420" s="12"/>
      <c r="M420" s="37" t="s">
        <v>0</v>
      </c>
      <c r="N420" s="38" t="s">
        <v>13</v>
      </c>
      <c r="O420" s="39">
        <v>4.4000000000000004</v>
      </c>
      <c r="P420" s="39">
        <f>O420*H420</f>
        <v>3.8720000000000003</v>
      </c>
      <c r="Q420" s="39">
        <v>2.2563399999999998</v>
      </c>
      <c r="R420" s="39">
        <f>Q420*H420</f>
        <v>1.9855791999999999</v>
      </c>
      <c r="S420" s="39">
        <v>0</v>
      </c>
      <c r="T420" s="40">
        <f>S420*H420</f>
        <v>0</v>
      </c>
      <c r="AR420" s="41" t="s">
        <v>39</v>
      </c>
      <c r="AT420" s="41" t="s">
        <v>36</v>
      </c>
      <c r="AU420" s="41" t="s">
        <v>20</v>
      </c>
      <c r="AY420" s="8" t="s">
        <v>34</v>
      </c>
      <c r="BE420" s="42">
        <f>IF(N420="základní",J420,0)</f>
        <v>0</v>
      </c>
      <c r="BF420" s="42">
        <f>IF(N420="snížená",J420,0)</f>
        <v>0</v>
      </c>
      <c r="BG420" s="42">
        <f>IF(N420="zákl. přenesená",J420,0)</f>
        <v>0</v>
      </c>
      <c r="BH420" s="42">
        <f>IF(N420="sníž. přenesená",J420,0)</f>
        <v>0</v>
      </c>
      <c r="BI420" s="42">
        <f>IF(N420="nulová",J420,0)</f>
        <v>0</v>
      </c>
      <c r="BJ420" s="8" t="s">
        <v>19</v>
      </c>
      <c r="BK420" s="42">
        <f>ROUND(I420*H420,2)</f>
        <v>0</v>
      </c>
      <c r="BL420" s="8" t="s">
        <v>39</v>
      </c>
      <c r="BM420" s="41" t="s">
        <v>244</v>
      </c>
    </row>
    <row r="421" spans="2:65" s="1" customFormat="1" ht="12" hidden="1" outlineLevel="1" x14ac:dyDescent="0.2">
      <c r="B421" s="12"/>
      <c r="C421" s="32"/>
      <c r="D421" s="43" t="s">
        <v>40</v>
      </c>
      <c r="F421" s="44" t="s">
        <v>245</v>
      </c>
      <c r="H421" s="42"/>
      <c r="J421" s="69"/>
      <c r="L421" s="12"/>
      <c r="M421" s="45"/>
      <c r="T421" s="15"/>
      <c r="AT421" s="8" t="s">
        <v>40</v>
      </c>
      <c r="AU421" s="8" t="s">
        <v>20</v>
      </c>
    </row>
    <row r="422" spans="2:65" s="4" customFormat="1" ht="12" hidden="1" outlineLevel="1" x14ac:dyDescent="0.2">
      <c r="B422" s="46"/>
      <c r="C422" s="32"/>
      <c r="D422" s="47" t="s">
        <v>42</v>
      </c>
      <c r="E422" s="48" t="s">
        <v>0</v>
      </c>
      <c r="F422" s="49" t="s">
        <v>43</v>
      </c>
      <c r="H422" s="119" t="s">
        <v>0</v>
      </c>
      <c r="J422" s="69"/>
      <c r="L422" s="46"/>
      <c r="M422" s="50"/>
      <c r="T422" s="51"/>
      <c r="AT422" s="48" t="s">
        <v>42</v>
      </c>
      <c r="AU422" s="48" t="s">
        <v>20</v>
      </c>
      <c r="AV422" s="4" t="s">
        <v>19</v>
      </c>
      <c r="AW422" s="4" t="s">
        <v>10</v>
      </c>
      <c r="AX422" s="4" t="s">
        <v>18</v>
      </c>
      <c r="AY422" s="48" t="s">
        <v>34</v>
      </c>
    </row>
    <row r="423" spans="2:65" s="4" customFormat="1" ht="12" hidden="1" outlineLevel="1" x14ac:dyDescent="0.2">
      <c r="B423" s="46"/>
      <c r="C423" s="32"/>
      <c r="D423" s="47" t="s">
        <v>42</v>
      </c>
      <c r="E423" s="48" t="s">
        <v>0</v>
      </c>
      <c r="F423" s="49" t="s">
        <v>44</v>
      </c>
      <c r="H423" s="119" t="s">
        <v>0</v>
      </c>
      <c r="J423" s="69"/>
      <c r="L423" s="46"/>
      <c r="M423" s="50"/>
      <c r="T423" s="51"/>
      <c r="AT423" s="48" t="s">
        <v>42</v>
      </c>
      <c r="AU423" s="48" t="s">
        <v>20</v>
      </c>
      <c r="AV423" s="4" t="s">
        <v>19</v>
      </c>
      <c r="AW423" s="4" t="s">
        <v>10</v>
      </c>
      <c r="AX423" s="4" t="s">
        <v>18</v>
      </c>
      <c r="AY423" s="48" t="s">
        <v>34</v>
      </c>
    </row>
    <row r="424" spans="2:65" s="4" customFormat="1" ht="12" hidden="1" outlineLevel="1" x14ac:dyDescent="0.2">
      <c r="B424" s="46"/>
      <c r="C424" s="32"/>
      <c r="D424" s="47" t="s">
        <v>42</v>
      </c>
      <c r="E424" s="48" t="s">
        <v>0</v>
      </c>
      <c r="F424" s="49" t="s">
        <v>95</v>
      </c>
      <c r="H424" s="119" t="s">
        <v>0</v>
      </c>
      <c r="J424" s="69"/>
      <c r="L424" s="46"/>
      <c r="M424" s="50"/>
      <c r="T424" s="51"/>
      <c r="AT424" s="48" t="s">
        <v>42</v>
      </c>
      <c r="AU424" s="48" t="s">
        <v>20</v>
      </c>
      <c r="AV424" s="4" t="s">
        <v>19</v>
      </c>
      <c r="AW424" s="4" t="s">
        <v>10</v>
      </c>
      <c r="AX424" s="4" t="s">
        <v>18</v>
      </c>
      <c r="AY424" s="48" t="s">
        <v>34</v>
      </c>
    </row>
    <row r="425" spans="2:65" s="5" customFormat="1" ht="12" hidden="1" outlineLevel="1" x14ac:dyDescent="0.2">
      <c r="B425" s="52"/>
      <c r="C425" s="32"/>
      <c r="D425" s="47" t="s">
        <v>42</v>
      </c>
      <c r="E425" s="53" t="s">
        <v>0</v>
      </c>
      <c r="F425" s="54" t="s">
        <v>246</v>
      </c>
      <c r="H425" s="120">
        <v>8.7999999999999995E-2</v>
      </c>
      <c r="J425" s="69">
        <f t="shared" si="8"/>
        <v>0</v>
      </c>
      <c r="L425" s="52"/>
      <c r="M425" s="55"/>
      <c r="T425" s="56"/>
      <c r="AT425" s="53" t="s">
        <v>42</v>
      </c>
      <c r="AU425" s="53" t="s">
        <v>20</v>
      </c>
      <c r="AV425" s="5" t="s">
        <v>20</v>
      </c>
      <c r="AW425" s="5" t="s">
        <v>10</v>
      </c>
      <c r="AX425" s="5" t="s">
        <v>19</v>
      </c>
      <c r="AY425" s="53" t="s">
        <v>34</v>
      </c>
    </row>
    <row r="426" spans="2:65" s="1" customFormat="1" ht="37.9" customHeight="1" collapsed="1" x14ac:dyDescent="0.2">
      <c r="B426" s="31"/>
      <c r="C426" s="32">
        <v>57</v>
      </c>
      <c r="D426" s="32" t="s">
        <v>36</v>
      </c>
      <c r="E426" s="33" t="s">
        <v>247</v>
      </c>
      <c r="F426" s="34" t="s">
        <v>248</v>
      </c>
      <c r="G426" s="35" t="s">
        <v>37</v>
      </c>
      <c r="H426" s="36">
        <v>0.56999999999999995</v>
      </c>
      <c r="I426" s="36"/>
      <c r="J426" s="69">
        <f t="shared" si="8"/>
        <v>0</v>
      </c>
      <c r="K426" s="34" t="s">
        <v>38</v>
      </c>
      <c r="L426" s="12"/>
      <c r="M426" s="37" t="s">
        <v>0</v>
      </c>
      <c r="N426" s="38" t="s">
        <v>13</v>
      </c>
      <c r="O426" s="39">
        <v>5.33</v>
      </c>
      <c r="P426" s="39">
        <f>O426*H426</f>
        <v>3.0380999999999996</v>
      </c>
      <c r="Q426" s="39">
        <v>2.2563399999999998</v>
      </c>
      <c r="R426" s="39">
        <f>Q426*H426</f>
        <v>1.2861137999999999</v>
      </c>
      <c r="S426" s="39">
        <v>0</v>
      </c>
      <c r="T426" s="40">
        <f>S426*H426</f>
        <v>0</v>
      </c>
      <c r="AR426" s="41" t="s">
        <v>39</v>
      </c>
      <c r="AT426" s="41" t="s">
        <v>36</v>
      </c>
      <c r="AU426" s="41" t="s">
        <v>20</v>
      </c>
      <c r="AY426" s="8" t="s">
        <v>34</v>
      </c>
      <c r="BE426" s="42">
        <f>IF(N426="základní",J426,0)</f>
        <v>0</v>
      </c>
      <c r="BF426" s="42">
        <f>IF(N426="snížená",J426,0)</f>
        <v>0</v>
      </c>
      <c r="BG426" s="42">
        <f>IF(N426="zákl. přenesená",J426,0)</f>
        <v>0</v>
      </c>
      <c r="BH426" s="42">
        <f>IF(N426="sníž. přenesená",J426,0)</f>
        <v>0</v>
      </c>
      <c r="BI426" s="42">
        <f>IF(N426="nulová",J426,0)</f>
        <v>0</v>
      </c>
      <c r="BJ426" s="8" t="s">
        <v>19</v>
      </c>
      <c r="BK426" s="42">
        <f>ROUND(I426*H426,2)</f>
        <v>0</v>
      </c>
      <c r="BL426" s="8" t="s">
        <v>39</v>
      </c>
      <c r="BM426" s="41" t="s">
        <v>249</v>
      </c>
    </row>
    <row r="427" spans="2:65" s="1" customFormat="1" ht="12" hidden="1" outlineLevel="1" x14ac:dyDescent="0.2">
      <c r="B427" s="12"/>
      <c r="C427" s="32"/>
      <c r="D427" s="43" t="s">
        <v>40</v>
      </c>
      <c r="F427" s="44" t="s">
        <v>250</v>
      </c>
      <c r="H427" s="42"/>
      <c r="J427" s="69">
        <f t="shared" si="8"/>
        <v>0</v>
      </c>
      <c r="L427" s="12"/>
      <c r="M427" s="45"/>
      <c r="T427" s="15"/>
      <c r="AT427" s="8" t="s">
        <v>40</v>
      </c>
      <c r="AU427" s="8" t="s">
        <v>20</v>
      </c>
    </row>
    <row r="428" spans="2:65" s="4" customFormat="1" ht="12" hidden="1" outlineLevel="1" x14ac:dyDescent="0.2">
      <c r="B428" s="46"/>
      <c r="C428" s="32"/>
      <c r="D428" s="47" t="s">
        <v>42</v>
      </c>
      <c r="E428" s="48" t="s">
        <v>0</v>
      </c>
      <c r="F428" s="49" t="s">
        <v>43</v>
      </c>
      <c r="H428" s="119" t="s">
        <v>0</v>
      </c>
      <c r="J428" s="69"/>
      <c r="L428" s="46"/>
      <c r="M428" s="50"/>
      <c r="T428" s="51"/>
      <c r="AT428" s="48" t="s">
        <v>42</v>
      </c>
      <c r="AU428" s="48" t="s">
        <v>20</v>
      </c>
      <c r="AV428" s="4" t="s">
        <v>19</v>
      </c>
      <c r="AW428" s="4" t="s">
        <v>10</v>
      </c>
      <c r="AX428" s="4" t="s">
        <v>18</v>
      </c>
      <c r="AY428" s="48" t="s">
        <v>34</v>
      </c>
    </row>
    <row r="429" spans="2:65" s="4" customFormat="1" ht="12" hidden="1" outlineLevel="1" x14ac:dyDescent="0.2">
      <c r="B429" s="46"/>
      <c r="C429" s="32"/>
      <c r="D429" s="47" t="s">
        <v>42</v>
      </c>
      <c r="E429" s="48" t="s">
        <v>0</v>
      </c>
      <c r="F429" s="49" t="s">
        <v>44</v>
      </c>
      <c r="H429" s="119" t="s">
        <v>0</v>
      </c>
      <c r="J429" s="69"/>
      <c r="L429" s="46"/>
      <c r="M429" s="50"/>
      <c r="T429" s="51"/>
      <c r="AT429" s="48" t="s">
        <v>42</v>
      </c>
      <c r="AU429" s="48" t="s">
        <v>20</v>
      </c>
      <c r="AV429" s="4" t="s">
        <v>19</v>
      </c>
      <c r="AW429" s="4" t="s">
        <v>10</v>
      </c>
      <c r="AX429" s="4" t="s">
        <v>18</v>
      </c>
      <c r="AY429" s="48" t="s">
        <v>34</v>
      </c>
    </row>
    <row r="430" spans="2:65" s="4" customFormat="1" ht="12" hidden="1" outlineLevel="1" x14ac:dyDescent="0.2">
      <c r="B430" s="46"/>
      <c r="C430" s="32"/>
      <c r="D430" s="47" t="s">
        <v>42</v>
      </c>
      <c r="E430" s="48" t="s">
        <v>0</v>
      </c>
      <c r="F430" s="49" t="s">
        <v>95</v>
      </c>
      <c r="H430" s="119" t="s">
        <v>0</v>
      </c>
      <c r="J430" s="69"/>
      <c r="L430" s="46"/>
      <c r="M430" s="50"/>
      <c r="T430" s="51"/>
      <c r="AT430" s="48" t="s">
        <v>42</v>
      </c>
      <c r="AU430" s="48" t="s">
        <v>20</v>
      </c>
      <c r="AV430" s="4" t="s">
        <v>19</v>
      </c>
      <c r="AW430" s="4" t="s">
        <v>10</v>
      </c>
      <c r="AX430" s="4" t="s">
        <v>18</v>
      </c>
      <c r="AY430" s="48" t="s">
        <v>34</v>
      </c>
    </row>
    <row r="431" spans="2:65" s="5" customFormat="1" ht="12" hidden="1" outlineLevel="1" x14ac:dyDescent="0.2">
      <c r="B431" s="52"/>
      <c r="C431" s="32"/>
      <c r="D431" s="47" t="s">
        <v>42</v>
      </c>
      <c r="E431" s="53" t="s">
        <v>0</v>
      </c>
      <c r="F431" s="54" t="s">
        <v>251</v>
      </c>
      <c r="H431" s="120">
        <v>5.7000000000000002E-2</v>
      </c>
      <c r="J431" s="69">
        <f t="shared" si="8"/>
        <v>0</v>
      </c>
      <c r="L431" s="52"/>
      <c r="M431" s="55"/>
      <c r="T431" s="56"/>
      <c r="AT431" s="53" t="s">
        <v>42</v>
      </c>
      <c r="AU431" s="53" t="s">
        <v>20</v>
      </c>
      <c r="AV431" s="5" t="s">
        <v>20</v>
      </c>
      <c r="AW431" s="5" t="s">
        <v>10</v>
      </c>
      <c r="AX431" s="5" t="s">
        <v>19</v>
      </c>
      <c r="AY431" s="53" t="s">
        <v>34</v>
      </c>
    </row>
    <row r="432" spans="2:65" s="1" customFormat="1" ht="33" customHeight="1" collapsed="1" x14ac:dyDescent="0.2">
      <c r="B432" s="31"/>
      <c r="C432" s="32">
        <v>58</v>
      </c>
      <c r="D432" s="32" t="s">
        <v>36</v>
      </c>
      <c r="E432" s="33" t="s">
        <v>252</v>
      </c>
      <c r="F432" s="34" t="s">
        <v>253</v>
      </c>
      <c r="G432" s="35" t="s">
        <v>91</v>
      </c>
      <c r="H432" s="36">
        <v>6</v>
      </c>
      <c r="I432" s="36"/>
      <c r="J432" s="69">
        <f t="shared" si="8"/>
        <v>0</v>
      </c>
      <c r="K432" s="34" t="s">
        <v>38</v>
      </c>
      <c r="L432" s="12"/>
      <c r="M432" s="37" t="s">
        <v>0</v>
      </c>
      <c r="N432" s="38" t="s">
        <v>13</v>
      </c>
      <c r="O432" s="39">
        <v>0.44700000000000001</v>
      </c>
      <c r="P432" s="39">
        <f>O432*H432</f>
        <v>2.6819999999999999</v>
      </c>
      <c r="Q432" s="39">
        <v>8.4000000000000005E-2</v>
      </c>
      <c r="R432" s="39">
        <f>Q432*H432</f>
        <v>0.504</v>
      </c>
      <c r="S432" s="39">
        <v>0</v>
      </c>
      <c r="T432" s="40">
        <f>S432*H432</f>
        <v>0</v>
      </c>
      <c r="AR432" s="41" t="s">
        <v>39</v>
      </c>
      <c r="AT432" s="41" t="s">
        <v>36</v>
      </c>
      <c r="AU432" s="41" t="s">
        <v>20</v>
      </c>
      <c r="AY432" s="8" t="s">
        <v>34</v>
      </c>
      <c r="BE432" s="42">
        <f>IF(N432="základní",J432,0)</f>
        <v>0</v>
      </c>
      <c r="BF432" s="42">
        <f>IF(N432="snížená",J432,0)</f>
        <v>0</v>
      </c>
      <c r="BG432" s="42">
        <f>IF(N432="zákl. přenesená",J432,0)</f>
        <v>0</v>
      </c>
      <c r="BH432" s="42">
        <f>IF(N432="sníž. přenesená",J432,0)</f>
        <v>0</v>
      </c>
      <c r="BI432" s="42">
        <f>IF(N432="nulová",J432,0)</f>
        <v>0</v>
      </c>
      <c r="BJ432" s="8" t="s">
        <v>19</v>
      </c>
      <c r="BK432" s="42">
        <f>ROUND(I432*H432,2)</f>
        <v>0</v>
      </c>
      <c r="BL432" s="8" t="s">
        <v>39</v>
      </c>
      <c r="BM432" s="41" t="s">
        <v>254</v>
      </c>
    </row>
    <row r="433" spans="2:65" s="1" customFormat="1" ht="12" hidden="1" outlineLevel="2" x14ac:dyDescent="0.2">
      <c r="B433" s="12"/>
      <c r="C433" s="32"/>
      <c r="D433" s="43" t="s">
        <v>40</v>
      </c>
      <c r="F433" s="44" t="s">
        <v>255</v>
      </c>
      <c r="H433" s="42"/>
      <c r="J433" s="69">
        <f t="shared" si="8"/>
        <v>0</v>
      </c>
      <c r="L433" s="12"/>
      <c r="M433" s="45"/>
      <c r="T433" s="15"/>
      <c r="AT433" s="8" t="s">
        <v>40</v>
      </c>
      <c r="AU433" s="8" t="s">
        <v>20</v>
      </c>
    </row>
    <row r="434" spans="2:65" s="4" customFormat="1" ht="12" hidden="1" outlineLevel="2" x14ac:dyDescent="0.2">
      <c r="B434" s="46"/>
      <c r="C434" s="32"/>
      <c r="D434" s="47" t="s">
        <v>42</v>
      </c>
      <c r="E434" s="48" t="s">
        <v>0</v>
      </c>
      <c r="F434" s="49" t="s">
        <v>43</v>
      </c>
      <c r="H434" s="119" t="s">
        <v>0</v>
      </c>
      <c r="J434" s="69"/>
      <c r="L434" s="46"/>
      <c r="M434" s="50"/>
      <c r="T434" s="51"/>
      <c r="AT434" s="48" t="s">
        <v>42</v>
      </c>
      <c r="AU434" s="48" t="s">
        <v>20</v>
      </c>
      <c r="AV434" s="4" t="s">
        <v>19</v>
      </c>
      <c r="AW434" s="4" t="s">
        <v>10</v>
      </c>
      <c r="AX434" s="4" t="s">
        <v>18</v>
      </c>
      <c r="AY434" s="48" t="s">
        <v>34</v>
      </c>
    </row>
    <row r="435" spans="2:65" s="4" customFormat="1" ht="12" hidden="1" outlineLevel="2" x14ac:dyDescent="0.2">
      <c r="B435" s="46"/>
      <c r="C435" s="32"/>
      <c r="D435" s="47" t="s">
        <v>42</v>
      </c>
      <c r="E435" s="48" t="s">
        <v>0</v>
      </c>
      <c r="F435" s="49" t="s">
        <v>44</v>
      </c>
      <c r="H435" s="119" t="s">
        <v>0</v>
      </c>
      <c r="J435" s="69"/>
      <c r="L435" s="46"/>
      <c r="M435" s="50"/>
      <c r="T435" s="51"/>
      <c r="AT435" s="48" t="s">
        <v>42</v>
      </c>
      <c r="AU435" s="48" t="s">
        <v>20</v>
      </c>
      <c r="AV435" s="4" t="s">
        <v>19</v>
      </c>
      <c r="AW435" s="4" t="s">
        <v>10</v>
      </c>
      <c r="AX435" s="4" t="s">
        <v>18</v>
      </c>
      <c r="AY435" s="48" t="s">
        <v>34</v>
      </c>
    </row>
    <row r="436" spans="2:65" s="4" customFormat="1" ht="12" hidden="1" outlineLevel="2" x14ac:dyDescent="0.2">
      <c r="B436" s="46"/>
      <c r="C436" s="32"/>
      <c r="D436" s="47" t="s">
        <v>42</v>
      </c>
      <c r="E436" s="48" t="s">
        <v>0</v>
      </c>
      <c r="F436" s="49" t="s">
        <v>45</v>
      </c>
      <c r="H436" s="119" t="s">
        <v>0</v>
      </c>
      <c r="J436" s="69"/>
      <c r="L436" s="46"/>
      <c r="M436" s="50"/>
      <c r="T436" s="51"/>
      <c r="AT436" s="48" t="s">
        <v>42</v>
      </c>
      <c r="AU436" s="48" t="s">
        <v>20</v>
      </c>
      <c r="AV436" s="4" t="s">
        <v>19</v>
      </c>
      <c r="AW436" s="4" t="s">
        <v>10</v>
      </c>
      <c r="AX436" s="4" t="s">
        <v>18</v>
      </c>
      <c r="AY436" s="48" t="s">
        <v>34</v>
      </c>
    </row>
    <row r="437" spans="2:65" s="5" customFormat="1" ht="12" hidden="1" outlineLevel="2" x14ac:dyDescent="0.2">
      <c r="B437" s="52"/>
      <c r="C437" s="32"/>
      <c r="D437" s="47" t="s">
        <v>42</v>
      </c>
      <c r="E437" s="53" t="s">
        <v>0</v>
      </c>
      <c r="F437" s="54" t="s">
        <v>256</v>
      </c>
      <c r="H437" s="120">
        <v>6</v>
      </c>
      <c r="J437" s="69"/>
      <c r="L437" s="52"/>
      <c r="M437" s="55"/>
      <c r="T437" s="56"/>
      <c r="AT437" s="53" t="s">
        <v>42</v>
      </c>
      <c r="AU437" s="53" t="s">
        <v>20</v>
      </c>
      <c r="AV437" s="5" t="s">
        <v>20</v>
      </c>
      <c r="AW437" s="5" t="s">
        <v>10</v>
      </c>
      <c r="AX437" s="5" t="s">
        <v>19</v>
      </c>
      <c r="AY437" s="53" t="s">
        <v>34</v>
      </c>
    </row>
    <row r="438" spans="2:65" s="1" customFormat="1" ht="24.2" customHeight="1" collapsed="1" x14ac:dyDescent="0.2">
      <c r="B438" s="31"/>
      <c r="C438" s="32">
        <v>59</v>
      </c>
      <c r="D438" s="32" t="s">
        <v>36</v>
      </c>
      <c r="E438" s="33" t="s">
        <v>257</v>
      </c>
      <c r="F438" s="34" t="s">
        <v>258</v>
      </c>
      <c r="G438" s="35" t="s">
        <v>91</v>
      </c>
      <c r="H438" s="36">
        <v>7.6959999999999997</v>
      </c>
      <c r="I438" s="36"/>
      <c r="J438" s="69">
        <f t="shared" si="8"/>
        <v>0</v>
      </c>
      <c r="K438" s="34" t="s">
        <v>38</v>
      </c>
      <c r="L438" s="12"/>
      <c r="M438" s="37" t="s">
        <v>0</v>
      </c>
      <c r="N438" s="38" t="s">
        <v>13</v>
      </c>
      <c r="O438" s="39">
        <v>0.27</v>
      </c>
      <c r="P438" s="39">
        <f>O438*H438</f>
        <v>2.0779200000000002</v>
      </c>
      <c r="Q438" s="39">
        <v>2.0400000000000001E-2</v>
      </c>
      <c r="R438" s="39">
        <f>Q438*H438</f>
        <v>0.15699840000000001</v>
      </c>
      <c r="S438" s="39">
        <v>0</v>
      </c>
      <c r="T438" s="40">
        <f>S438*H438</f>
        <v>0</v>
      </c>
      <c r="AR438" s="41" t="s">
        <v>39</v>
      </c>
      <c r="AT438" s="41" t="s">
        <v>36</v>
      </c>
      <c r="AU438" s="41" t="s">
        <v>20</v>
      </c>
      <c r="AY438" s="8" t="s">
        <v>34</v>
      </c>
      <c r="BE438" s="42">
        <f>IF(N438="základní",J438,0)</f>
        <v>0</v>
      </c>
      <c r="BF438" s="42">
        <f>IF(N438="snížená",J438,0)</f>
        <v>0</v>
      </c>
      <c r="BG438" s="42">
        <f>IF(N438="zákl. přenesená",J438,0)</f>
        <v>0</v>
      </c>
      <c r="BH438" s="42">
        <f>IF(N438="sníž. přenesená",J438,0)</f>
        <v>0</v>
      </c>
      <c r="BI438" s="42">
        <f>IF(N438="nulová",J438,0)</f>
        <v>0</v>
      </c>
      <c r="BJ438" s="8" t="s">
        <v>19</v>
      </c>
      <c r="BK438" s="42">
        <f>ROUND(I438*H438,2)</f>
        <v>0</v>
      </c>
      <c r="BL438" s="8" t="s">
        <v>39</v>
      </c>
      <c r="BM438" s="41" t="s">
        <v>259</v>
      </c>
    </row>
    <row r="439" spans="2:65" s="1" customFormat="1" ht="12" hidden="1" outlineLevel="1" x14ac:dyDescent="0.2">
      <c r="B439" s="12"/>
      <c r="C439" s="32"/>
      <c r="D439" s="43" t="s">
        <v>40</v>
      </c>
      <c r="F439" s="44" t="s">
        <v>260</v>
      </c>
      <c r="H439" s="42"/>
      <c r="J439" s="69"/>
      <c r="L439" s="12"/>
      <c r="M439" s="45"/>
      <c r="T439" s="15"/>
      <c r="AT439" s="8" t="s">
        <v>40</v>
      </c>
      <c r="AU439" s="8" t="s">
        <v>20</v>
      </c>
    </row>
    <row r="440" spans="2:65" s="4" customFormat="1" ht="12" hidden="1" outlineLevel="1" x14ac:dyDescent="0.2">
      <c r="B440" s="46"/>
      <c r="C440" s="32"/>
      <c r="D440" s="47" t="s">
        <v>42</v>
      </c>
      <c r="E440" s="48" t="s">
        <v>0</v>
      </c>
      <c r="F440" s="49" t="s">
        <v>43</v>
      </c>
      <c r="H440" s="119" t="s">
        <v>0</v>
      </c>
      <c r="J440" s="69"/>
      <c r="L440" s="46"/>
      <c r="M440" s="50"/>
      <c r="T440" s="51"/>
      <c r="AT440" s="48" t="s">
        <v>42</v>
      </c>
      <c r="AU440" s="48" t="s">
        <v>20</v>
      </c>
      <c r="AV440" s="4" t="s">
        <v>19</v>
      </c>
      <c r="AW440" s="4" t="s">
        <v>10</v>
      </c>
      <c r="AX440" s="4" t="s">
        <v>18</v>
      </c>
      <c r="AY440" s="48" t="s">
        <v>34</v>
      </c>
    </row>
    <row r="441" spans="2:65" s="4" customFormat="1" ht="12" hidden="1" outlineLevel="1" x14ac:dyDescent="0.2">
      <c r="B441" s="46"/>
      <c r="C441" s="32"/>
      <c r="D441" s="47" t="s">
        <v>42</v>
      </c>
      <c r="E441" s="48" t="s">
        <v>0</v>
      </c>
      <c r="F441" s="49" t="s">
        <v>44</v>
      </c>
      <c r="H441" s="119" t="s">
        <v>0</v>
      </c>
      <c r="J441" s="69"/>
      <c r="L441" s="46"/>
      <c r="M441" s="50"/>
      <c r="T441" s="51"/>
      <c r="AT441" s="48" t="s">
        <v>42</v>
      </c>
      <c r="AU441" s="48" t="s">
        <v>20</v>
      </c>
      <c r="AV441" s="4" t="s">
        <v>19</v>
      </c>
      <c r="AW441" s="4" t="s">
        <v>10</v>
      </c>
      <c r="AX441" s="4" t="s">
        <v>18</v>
      </c>
      <c r="AY441" s="48" t="s">
        <v>34</v>
      </c>
    </row>
    <row r="442" spans="2:65" s="4" customFormat="1" ht="12" hidden="1" outlineLevel="1" x14ac:dyDescent="0.2">
      <c r="B442" s="46"/>
      <c r="C442" s="32"/>
      <c r="D442" s="47" t="s">
        <v>42</v>
      </c>
      <c r="E442" s="48" t="s">
        <v>0</v>
      </c>
      <c r="F442" s="49" t="s">
        <v>95</v>
      </c>
      <c r="H442" s="119" t="s">
        <v>0</v>
      </c>
      <c r="J442" s="69"/>
      <c r="L442" s="46"/>
      <c r="M442" s="50"/>
      <c r="T442" s="51"/>
      <c r="AT442" s="48" t="s">
        <v>42</v>
      </c>
      <c r="AU442" s="48" t="s">
        <v>20</v>
      </c>
      <c r="AV442" s="4" t="s">
        <v>19</v>
      </c>
      <c r="AW442" s="4" t="s">
        <v>10</v>
      </c>
      <c r="AX442" s="4" t="s">
        <v>18</v>
      </c>
      <c r="AY442" s="48" t="s">
        <v>34</v>
      </c>
    </row>
    <row r="443" spans="2:65" s="5" customFormat="1" ht="12" hidden="1" outlineLevel="1" x14ac:dyDescent="0.2">
      <c r="B443" s="52"/>
      <c r="C443" s="32"/>
      <c r="D443" s="47" t="s">
        <v>42</v>
      </c>
      <c r="E443" s="53" t="s">
        <v>0</v>
      </c>
      <c r="F443" s="54" t="s">
        <v>261</v>
      </c>
      <c r="H443" s="120">
        <v>7.6959999999999997</v>
      </c>
      <c r="J443" s="69"/>
      <c r="L443" s="52"/>
      <c r="M443" s="55"/>
      <c r="T443" s="56"/>
      <c r="AT443" s="53" t="s">
        <v>42</v>
      </c>
      <c r="AU443" s="53" t="s">
        <v>20</v>
      </c>
      <c r="AV443" s="5" t="s">
        <v>20</v>
      </c>
      <c r="AW443" s="5" t="s">
        <v>10</v>
      </c>
      <c r="AX443" s="5" t="s">
        <v>19</v>
      </c>
      <c r="AY443" s="53" t="s">
        <v>34</v>
      </c>
    </row>
    <row r="444" spans="2:65" s="1" customFormat="1" ht="16.5" customHeight="1" collapsed="1" x14ac:dyDescent="0.2">
      <c r="B444" s="12"/>
      <c r="C444" s="32">
        <v>60</v>
      </c>
      <c r="D444" s="93" t="s">
        <v>36</v>
      </c>
      <c r="E444" s="94" t="s">
        <v>901</v>
      </c>
      <c r="F444" s="95" t="s">
        <v>902</v>
      </c>
      <c r="G444" s="96" t="s">
        <v>91</v>
      </c>
      <c r="H444" s="97">
        <v>85.5</v>
      </c>
      <c r="I444" s="36"/>
      <c r="J444" s="97">
        <f>ROUND(I444*H444,2)</f>
        <v>0</v>
      </c>
      <c r="K444" s="95" t="s">
        <v>903</v>
      </c>
      <c r="L444" s="12"/>
      <c r="M444" s="98" t="s">
        <v>0</v>
      </c>
      <c r="N444" s="38" t="s">
        <v>13</v>
      </c>
      <c r="P444" s="39">
        <f>O444*H444</f>
        <v>0</v>
      </c>
      <c r="Q444" s="39">
        <v>0</v>
      </c>
      <c r="R444" s="39">
        <f>Q444*H444</f>
        <v>0</v>
      </c>
      <c r="S444" s="39">
        <v>0</v>
      </c>
      <c r="T444" s="40">
        <f>S444*H444</f>
        <v>0</v>
      </c>
      <c r="AR444" s="41" t="s">
        <v>171</v>
      </c>
      <c r="AT444" s="41" t="s">
        <v>36</v>
      </c>
      <c r="AU444" s="41" t="s">
        <v>20</v>
      </c>
      <c r="AY444" s="8" t="s">
        <v>34</v>
      </c>
      <c r="BE444" s="42">
        <f>IF(N444="základní",J444,0)</f>
        <v>0</v>
      </c>
      <c r="BF444" s="42">
        <f>IF(N444="snížená",J444,0)</f>
        <v>0</v>
      </c>
      <c r="BG444" s="42">
        <f>IF(N444="zákl. přenesená",J444,0)</f>
        <v>0</v>
      </c>
      <c r="BH444" s="42">
        <f>IF(N444="sníž. přenesená",J444,0)</f>
        <v>0</v>
      </c>
      <c r="BI444" s="42">
        <f>IF(N444="nulová",J444,0)</f>
        <v>0</v>
      </c>
      <c r="BJ444" s="8" t="s">
        <v>19</v>
      </c>
      <c r="BK444" s="42">
        <f>ROUND(I444*H444,2)</f>
        <v>0</v>
      </c>
      <c r="BL444" s="8" t="s">
        <v>171</v>
      </c>
      <c r="BM444" s="41" t="s">
        <v>904</v>
      </c>
    </row>
    <row r="445" spans="2:65" s="1" customFormat="1" ht="21.75" customHeight="1" x14ac:dyDescent="0.2">
      <c r="B445" s="12"/>
      <c r="C445" s="32">
        <v>61</v>
      </c>
      <c r="D445" s="93" t="s">
        <v>36</v>
      </c>
      <c r="E445" s="94" t="s">
        <v>905</v>
      </c>
      <c r="F445" s="95" t="s">
        <v>906</v>
      </c>
      <c r="G445" s="96" t="s">
        <v>91</v>
      </c>
      <c r="H445" s="97">
        <v>8.5</v>
      </c>
      <c r="I445" s="36"/>
      <c r="J445" s="97">
        <f>ROUND(I445*H445,2)</f>
        <v>0</v>
      </c>
      <c r="K445" s="95" t="s">
        <v>903</v>
      </c>
      <c r="L445" s="12"/>
      <c r="M445" s="98" t="s">
        <v>0</v>
      </c>
      <c r="N445" s="38" t="s">
        <v>13</v>
      </c>
      <c r="P445" s="39">
        <f>O445*H445</f>
        <v>0</v>
      </c>
      <c r="Q445" s="39">
        <v>3.0000000000000001E-5</v>
      </c>
      <c r="R445" s="39">
        <f>Q445*H445</f>
        <v>2.5500000000000002E-4</v>
      </c>
      <c r="S445" s="39">
        <v>0</v>
      </c>
      <c r="T445" s="40">
        <f>S445*H445</f>
        <v>0</v>
      </c>
      <c r="AR445" s="41" t="s">
        <v>171</v>
      </c>
      <c r="AT445" s="41" t="s">
        <v>36</v>
      </c>
      <c r="AU445" s="41" t="s">
        <v>20</v>
      </c>
      <c r="AY445" s="8" t="s">
        <v>34</v>
      </c>
      <c r="BE445" s="42">
        <f>IF(N445="základní",J445,0)</f>
        <v>0</v>
      </c>
      <c r="BF445" s="42">
        <f>IF(N445="snížená",J445,0)</f>
        <v>0</v>
      </c>
      <c r="BG445" s="42">
        <f>IF(N445="zákl. přenesená",J445,0)</f>
        <v>0</v>
      </c>
      <c r="BH445" s="42">
        <f>IF(N445="sníž. přenesená",J445,0)</f>
        <v>0</v>
      </c>
      <c r="BI445" s="42">
        <f>IF(N445="nulová",J445,0)</f>
        <v>0</v>
      </c>
      <c r="BJ445" s="8" t="s">
        <v>19</v>
      </c>
      <c r="BK445" s="42">
        <f>ROUND(I445*H445,2)</f>
        <v>0</v>
      </c>
      <c r="BL445" s="8" t="s">
        <v>171</v>
      </c>
      <c r="BM445" s="41" t="s">
        <v>907</v>
      </c>
    </row>
    <row r="446" spans="2:65" s="1" customFormat="1" ht="33" customHeight="1" x14ac:dyDescent="0.2">
      <c r="B446" s="12"/>
      <c r="C446" s="32">
        <v>62</v>
      </c>
      <c r="D446" s="93" t="s">
        <v>36</v>
      </c>
      <c r="E446" s="94" t="s">
        <v>908</v>
      </c>
      <c r="F446" s="95" t="s">
        <v>909</v>
      </c>
      <c r="G446" s="96" t="s">
        <v>91</v>
      </c>
      <c r="H446" s="97">
        <v>85.5</v>
      </c>
      <c r="I446" s="36"/>
      <c r="J446" s="97">
        <f>ROUND(I446*H446,2)</f>
        <v>0</v>
      </c>
      <c r="K446" s="95" t="s">
        <v>903</v>
      </c>
      <c r="L446" s="12"/>
      <c r="M446" s="98" t="s">
        <v>0</v>
      </c>
      <c r="N446" s="38" t="s">
        <v>13</v>
      </c>
      <c r="P446" s="39">
        <f>O446*H446</f>
        <v>0</v>
      </c>
      <c r="Q446" s="39">
        <v>7.5799999999999999E-3</v>
      </c>
      <c r="R446" s="39">
        <f>Q446*H446</f>
        <v>0.64808999999999994</v>
      </c>
      <c r="S446" s="39">
        <v>0</v>
      </c>
      <c r="T446" s="40">
        <f>S446*H446</f>
        <v>0</v>
      </c>
      <c r="AR446" s="41" t="s">
        <v>171</v>
      </c>
      <c r="AT446" s="41" t="s">
        <v>36</v>
      </c>
      <c r="AU446" s="41" t="s">
        <v>20</v>
      </c>
      <c r="AY446" s="8" t="s">
        <v>34</v>
      </c>
      <c r="BE446" s="42">
        <f>IF(N446="základní",J446,0)</f>
        <v>0</v>
      </c>
      <c r="BF446" s="42">
        <f>IF(N446="snížená",J446,0)</f>
        <v>0</v>
      </c>
      <c r="BG446" s="42">
        <f>IF(N446="zákl. přenesená",J446,0)</f>
        <v>0</v>
      </c>
      <c r="BH446" s="42">
        <f>IF(N446="sníž. přenesená",J446,0)</f>
        <v>0</v>
      </c>
      <c r="BI446" s="42">
        <f>IF(N446="nulová",J446,0)</f>
        <v>0</v>
      </c>
      <c r="BJ446" s="8" t="s">
        <v>19</v>
      </c>
      <c r="BK446" s="42">
        <f>ROUND(I446*H446,2)</f>
        <v>0</v>
      </c>
      <c r="BL446" s="8" t="s">
        <v>171</v>
      </c>
      <c r="BM446" s="41" t="s">
        <v>910</v>
      </c>
    </row>
    <row r="447" spans="2:65" s="1" customFormat="1" ht="55.5" customHeight="1" x14ac:dyDescent="0.2">
      <c r="B447" s="31"/>
      <c r="C447" s="32">
        <v>63</v>
      </c>
      <c r="D447" s="32" t="s">
        <v>36</v>
      </c>
      <c r="E447" s="33" t="s">
        <v>263</v>
      </c>
      <c r="F447" s="34" t="s">
        <v>264</v>
      </c>
      <c r="G447" s="35" t="s">
        <v>91</v>
      </c>
      <c r="H447" s="36">
        <v>3.8140000000000001</v>
      </c>
      <c r="I447" s="36"/>
      <c r="J447" s="69">
        <f t="shared" ref="J447:J492" si="9">I447*H447</f>
        <v>0</v>
      </c>
      <c r="K447" s="34" t="s">
        <v>38</v>
      </c>
      <c r="L447" s="12"/>
      <c r="M447" s="37" t="s">
        <v>0</v>
      </c>
      <c r="N447" s="38" t="s">
        <v>13</v>
      </c>
      <c r="O447" s="39">
        <v>0.54</v>
      </c>
      <c r="P447" s="39">
        <f>O447*H447</f>
        <v>2.0595600000000003</v>
      </c>
      <c r="Q447" s="39">
        <v>7.102E-2</v>
      </c>
      <c r="R447" s="39">
        <f>Q447*H447</f>
        <v>0.27087028000000002</v>
      </c>
      <c r="S447" s="39">
        <v>0</v>
      </c>
      <c r="T447" s="40">
        <f>S447*H447</f>
        <v>0</v>
      </c>
      <c r="AR447" s="41" t="s">
        <v>39</v>
      </c>
      <c r="AT447" s="41" t="s">
        <v>36</v>
      </c>
      <c r="AU447" s="41" t="s">
        <v>20</v>
      </c>
      <c r="AY447" s="8" t="s">
        <v>34</v>
      </c>
      <c r="BE447" s="42">
        <f>IF(N447="základní",J447,0)</f>
        <v>0</v>
      </c>
      <c r="BF447" s="42">
        <f>IF(N447="snížená",J447,0)</f>
        <v>0</v>
      </c>
      <c r="BG447" s="42">
        <f>IF(N447="zákl. přenesená",J447,0)</f>
        <v>0</v>
      </c>
      <c r="BH447" s="42">
        <f>IF(N447="sníž. přenesená",J447,0)</f>
        <v>0</v>
      </c>
      <c r="BI447" s="42">
        <f>IF(N447="nulová",J447,0)</f>
        <v>0</v>
      </c>
      <c r="BJ447" s="8" t="s">
        <v>19</v>
      </c>
      <c r="BK447" s="42">
        <f>ROUND(I447*H447,2)</f>
        <v>0</v>
      </c>
      <c r="BL447" s="8" t="s">
        <v>39</v>
      </c>
      <c r="BM447" s="41" t="s">
        <v>265</v>
      </c>
    </row>
    <row r="448" spans="2:65" s="1" customFormat="1" ht="12" hidden="1" outlineLevel="1" x14ac:dyDescent="0.2">
      <c r="B448" s="12"/>
      <c r="C448" s="32"/>
      <c r="D448" s="43" t="s">
        <v>40</v>
      </c>
      <c r="F448" s="44" t="s">
        <v>266</v>
      </c>
      <c r="H448" s="42"/>
      <c r="J448" s="69"/>
      <c r="L448" s="12"/>
      <c r="M448" s="45"/>
      <c r="T448" s="15"/>
      <c r="AT448" s="8" t="s">
        <v>40</v>
      </c>
      <c r="AU448" s="8" t="s">
        <v>20</v>
      </c>
    </row>
    <row r="449" spans="2:65" s="4" customFormat="1" ht="12" hidden="1" outlineLevel="1" x14ac:dyDescent="0.2">
      <c r="B449" s="46"/>
      <c r="C449" s="32"/>
      <c r="D449" s="47" t="s">
        <v>42</v>
      </c>
      <c r="E449" s="48" t="s">
        <v>0</v>
      </c>
      <c r="F449" s="49" t="s">
        <v>43</v>
      </c>
      <c r="H449" s="119" t="s">
        <v>0</v>
      </c>
      <c r="J449" s="69"/>
      <c r="L449" s="46"/>
      <c r="M449" s="50"/>
      <c r="T449" s="51"/>
      <c r="AT449" s="48" t="s">
        <v>42</v>
      </c>
      <c r="AU449" s="48" t="s">
        <v>20</v>
      </c>
      <c r="AV449" s="4" t="s">
        <v>19</v>
      </c>
      <c r="AW449" s="4" t="s">
        <v>10</v>
      </c>
      <c r="AX449" s="4" t="s">
        <v>18</v>
      </c>
      <c r="AY449" s="48" t="s">
        <v>34</v>
      </c>
    </row>
    <row r="450" spans="2:65" s="4" customFormat="1" ht="12" hidden="1" outlineLevel="1" x14ac:dyDescent="0.2">
      <c r="B450" s="46"/>
      <c r="C450" s="32"/>
      <c r="D450" s="47" t="s">
        <v>42</v>
      </c>
      <c r="E450" s="48" t="s">
        <v>0</v>
      </c>
      <c r="F450" s="49" t="s">
        <v>44</v>
      </c>
      <c r="H450" s="119" t="s">
        <v>0</v>
      </c>
      <c r="J450" s="69"/>
      <c r="L450" s="46"/>
      <c r="M450" s="50"/>
      <c r="T450" s="51"/>
      <c r="AT450" s="48" t="s">
        <v>42</v>
      </c>
      <c r="AU450" s="48" t="s">
        <v>20</v>
      </c>
      <c r="AV450" s="4" t="s">
        <v>19</v>
      </c>
      <c r="AW450" s="4" t="s">
        <v>10</v>
      </c>
      <c r="AX450" s="4" t="s">
        <v>18</v>
      </c>
      <c r="AY450" s="48" t="s">
        <v>34</v>
      </c>
    </row>
    <row r="451" spans="2:65" s="4" customFormat="1" ht="12" hidden="1" outlineLevel="1" x14ac:dyDescent="0.2">
      <c r="B451" s="46"/>
      <c r="C451" s="32"/>
      <c r="D451" s="47" t="s">
        <v>42</v>
      </c>
      <c r="E451" s="48" t="s">
        <v>0</v>
      </c>
      <c r="F451" s="49" t="s">
        <v>129</v>
      </c>
      <c r="H451" s="119" t="s">
        <v>0</v>
      </c>
      <c r="J451" s="69"/>
      <c r="L451" s="46"/>
      <c r="M451" s="50"/>
      <c r="T451" s="51"/>
      <c r="AT451" s="48" t="s">
        <v>42</v>
      </c>
      <c r="AU451" s="48" t="s">
        <v>20</v>
      </c>
      <c r="AV451" s="4" t="s">
        <v>19</v>
      </c>
      <c r="AW451" s="4" t="s">
        <v>10</v>
      </c>
      <c r="AX451" s="4" t="s">
        <v>18</v>
      </c>
      <c r="AY451" s="48" t="s">
        <v>34</v>
      </c>
    </row>
    <row r="452" spans="2:65" s="5" customFormat="1" ht="12" hidden="1" outlineLevel="1" x14ac:dyDescent="0.2">
      <c r="B452" s="52"/>
      <c r="C452" s="32"/>
      <c r="D452" s="47" t="s">
        <v>42</v>
      </c>
      <c r="E452" s="53" t="s">
        <v>0</v>
      </c>
      <c r="F452" s="54" t="s">
        <v>267</v>
      </c>
      <c r="H452" s="120">
        <v>1.4390000000000001</v>
      </c>
      <c r="J452" s="69"/>
      <c r="L452" s="52"/>
      <c r="M452" s="55"/>
      <c r="T452" s="56"/>
      <c r="AT452" s="53" t="s">
        <v>42</v>
      </c>
      <c r="AU452" s="53" t="s">
        <v>20</v>
      </c>
      <c r="AV452" s="5" t="s">
        <v>20</v>
      </c>
      <c r="AW452" s="5" t="s">
        <v>10</v>
      </c>
      <c r="AX452" s="5" t="s">
        <v>18</v>
      </c>
      <c r="AY452" s="53" t="s">
        <v>34</v>
      </c>
    </row>
    <row r="453" spans="2:65" s="4" customFormat="1" ht="12" hidden="1" outlineLevel="1" x14ac:dyDescent="0.2">
      <c r="B453" s="46"/>
      <c r="C453" s="32"/>
      <c r="D453" s="47" t="s">
        <v>42</v>
      </c>
      <c r="E453" s="48" t="s">
        <v>0</v>
      </c>
      <c r="F453" s="49" t="s">
        <v>134</v>
      </c>
      <c r="H453" s="119" t="s">
        <v>0</v>
      </c>
      <c r="J453" s="69"/>
      <c r="L453" s="46"/>
      <c r="M453" s="50"/>
      <c r="T453" s="51"/>
      <c r="AT453" s="48" t="s">
        <v>42</v>
      </c>
      <c r="AU453" s="48" t="s">
        <v>20</v>
      </c>
      <c r="AV453" s="4" t="s">
        <v>19</v>
      </c>
      <c r="AW453" s="4" t="s">
        <v>10</v>
      </c>
      <c r="AX453" s="4" t="s">
        <v>18</v>
      </c>
      <c r="AY453" s="48" t="s">
        <v>34</v>
      </c>
    </row>
    <row r="454" spans="2:65" s="5" customFormat="1" ht="12" hidden="1" outlineLevel="1" x14ac:dyDescent="0.2">
      <c r="B454" s="52"/>
      <c r="C454" s="32"/>
      <c r="D454" s="47" t="s">
        <v>42</v>
      </c>
      <c r="E454" s="53" t="s">
        <v>0</v>
      </c>
      <c r="F454" s="54" t="s">
        <v>268</v>
      </c>
      <c r="H454" s="120">
        <v>1.89</v>
      </c>
      <c r="J454" s="69"/>
      <c r="L454" s="52"/>
      <c r="M454" s="55"/>
      <c r="T454" s="56"/>
      <c r="AT454" s="53" t="s">
        <v>42</v>
      </c>
      <c r="AU454" s="53" t="s">
        <v>20</v>
      </c>
      <c r="AV454" s="5" t="s">
        <v>20</v>
      </c>
      <c r="AW454" s="5" t="s">
        <v>10</v>
      </c>
      <c r="AX454" s="5" t="s">
        <v>18</v>
      </c>
      <c r="AY454" s="53" t="s">
        <v>34</v>
      </c>
    </row>
    <row r="455" spans="2:65" s="4" customFormat="1" ht="12" hidden="1" outlineLevel="1" x14ac:dyDescent="0.2">
      <c r="B455" s="46"/>
      <c r="C455" s="32"/>
      <c r="D455" s="47" t="s">
        <v>42</v>
      </c>
      <c r="E455" s="48" t="s">
        <v>0</v>
      </c>
      <c r="F455" s="49" t="s">
        <v>139</v>
      </c>
      <c r="H455" s="119" t="s">
        <v>0</v>
      </c>
      <c r="J455" s="69"/>
      <c r="L455" s="46"/>
      <c r="M455" s="50"/>
      <c r="T455" s="51"/>
      <c r="AT455" s="48" t="s">
        <v>42</v>
      </c>
      <c r="AU455" s="48" t="s">
        <v>20</v>
      </c>
      <c r="AV455" s="4" t="s">
        <v>19</v>
      </c>
      <c r="AW455" s="4" t="s">
        <v>10</v>
      </c>
      <c r="AX455" s="4" t="s">
        <v>18</v>
      </c>
      <c r="AY455" s="48" t="s">
        <v>34</v>
      </c>
    </row>
    <row r="456" spans="2:65" s="5" customFormat="1" ht="12" hidden="1" outlineLevel="1" x14ac:dyDescent="0.2">
      <c r="B456" s="52"/>
      <c r="C456" s="32"/>
      <c r="D456" s="47" t="s">
        <v>42</v>
      </c>
      <c r="E456" s="53" t="s">
        <v>0</v>
      </c>
      <c r="F456" s="54" t="s">
        <v>269</v>
      </c>
      <c r="H456" s="120">
        <v>0.48499999999999999</v>
      </c>
      <c r="J456" s="69"/>
      <c r="L456" s="52"/>
      <c r="M456" s="55"/>
      <c r="T456" s="56"/>
      <c r="AT456" s="53" t="s">
        <v>42</v>
      </c>
      <c r="AU456" s="53" t="s">
        <v>20</v>
      </c>
      <c r="AV456" s="5" t="s">
        <v>20</v>
      </c>
      <c r="AW456" s="5" t="s">
        <v>10</v>
      </c>
      <c r="AX456" s="5" t="s">
        <v>18</v>
      </c>
      <c r="AY456" s="53" t="s">
        <v>34</v>
      </c>
    </row>
    <row r="457" spans="2:65" s="6" customFormat="1" ht="12" hidden="1" outlineLevel="1" x14ac:dyDescent="0.2">
      <c r="B457" s="57"/>
      <c r="C457" s="32"/>
      <c r="D457" s="47" t="s">
        <v>42</v>
      </c>
      <c r="E457" s="58" t="s">
        <v>0</v>
      </c>
      <c r="F457" s="59" t="s">
        <v>53</v>
      </c>
      <c r="H457" s="121">
        <v>3.8140000000000001</v>
      </c>
      <c r="J457" s="69"/>
      <c r="L457" s="57"/>
      <c r="M457" s="60"/>
      <c r="T457" s="61"/>
      <c r="AT457" s="58" t="s">
        <v>42</v>
      </c>
      <c r="AU457" s="58" t="s">
        <v>20</v>
      </c>
      <c r="AV457" s="6" t="s">
        <v>39</v>
      </c>
      <c r="AW457" s="6" t="s">
        <v>10</v>
      </c>
      <c r="AX457" s="6" t="s">
        <v>19</v>
      </c>
      <c r="AY457" s="58" t="s">
        <v>34</v>
      </c>
    </row>
    <row r="458" spans="2:65" s="1" customFormat="1" ht="37.9" customHeight="1" collapsed="1" x14ac:dyDescent="0.2">
      <c r="B458" s="31"/>
      <c r="C458" s="32">
        <v>64</v>
      </c>
      <c r="D458" s="32" t="s">
        <v>36</v>
      </c>
      <c r="E458" s="33" t="s">
        <v>270</v>
      </c>
      <c r="F458" s="34" t="s">
        <v>271</v>
      </c>
      <c r="G458" s="35" t="s">
        <v>37</v>
      </c>
      <c r="H458" s="36">
        <v>4.04</v>
      </c>
      <c r="I458" s="36"/>
      <c r="J458" s="69">
        <f t="shared" si="9"/>
        <v>0</v>
      </c>
      <c r="K458" s="34" t="s">
        <v>38</v>
      </c>
      <c r="L458" s="12"/>
      <c r="M458" s="37" t="s">
        <v>0</v>
      </c>
      <c r="N458" s="38" t="s">
        <v>13</v>
      </c>
      <c r="O458" s="39">
        <v>1.8360000000000001</v>
      </c>
      <c r="P458" s="39">
        <f>O458*H458</f>
        <v>7.41744</v>
      </c>
      <c r="Q458" s="39">
        <v>1.837</v>
      </c>
      <c r="R458" s="39">
        <f>Q458*H458</f>
        <v>7.4214799999999999</v>
      </c>
      <c r="S458" s="39">
        <v>0</v>
      </c>
      <c r="T458" s="40">
        <f>S458*H458</f>
        <v>0</v>
      </c>
      <c r="AR458" s="41" t="s">
        <v>39</v>
      </c>
      <c r="AT458" s="41" t="s">
        <v>36</v>
      </c>
      <c r="AU458" s="41" t="s">
        <v>20</v>
      </c>
      <c r="AY458" s="8" t="s">
        <v>34</v>
      </c>
      <c r="BE458" s="42">
        <f>IF(N458="základní",J458,0)</f>
        <v>0</v>
      </c>
      <c r="BF458" s="42">
        <f>IF(N458="snížená",J458,0)</f>
        <v>0</v>
      </c>
      <c r="BG458" s="42">
        <f>IF(N458="zákl. přenesená",J458,0)</f>
        <v>0</v>
      </c>
      <c r="BH458" s="42">
        <f>IF(N458="sníž. přenesená",J458,0)</f>
        <v>0</v>
      </c>
      <c r="BI458" s="42">
        <f>IF(N458="nulová",J458,0)</f>
        <v>0</v>
      </c>
      <c r="BJ458" s="8" t="s">
        <v>19</v>
      </c>
      <c r="BK458" s="42">
        <f>ROUND(I458*H458,2)</f>
        <v>0</v>
      </c>
      <c r="BL458" s="8" t="s">
        <v>39</v>
      </c>
      <c r="BM458" s="41" t="s">
        <v>272</v>
      </c>
    </row>
    <row r="459" spans="2:65" s="1" customFormat="1" ht="12" hidden="1" outlineLevel="1" x14ac:dyDescent="0.2">
      <c r="B459" s="12"/>
      <c r="C459" s="32"/>
      <c r="D459" s="43" t="s">
        <v>40</v>
      </c>
      <c r="F459" s="44" t="s">
        <v>273</v>
      </c>
      <c r="H459" s="42"/>
      <c r="J459" s="69"/>
      <c r="L459" s="12"/>
      <c r="M459" s="45"/>
      <c r="T459" s="15"/>
      <c r="AT459" s="8" t="s">
        <v>40</v>
      </c>
      <c r="AU459" s="8" t="s">
        <v>20</v>
      </c>
    </row>
    <row r="460" spans="2:65" s="4" customFormat="1" ht="12" hidden="1" outlineLevel="1" x14ac:dyDescent="0.2">
      <c r="B460" s="46"/>
      <c r="C460" s="32"/>
      <c r="D460" s="47" t="s">
        <v>42</v>
      </c>
      <c r="E460" s="48" t="s">
        <v>0</v>
      </c>
      <c r="F460" s="49" t="s">
        <v>43</v>
      </c>
      <c r="H460" s="119" t="s">
        <v>0</v>
      </c>
      <c r="J460" s="69"/>
      <c r="L460" s="46"/>
      <c r="M460" s="50"/>
      <c r="T460" s="51"/>
      <c r="AT460" s="48" t="s">
        <v>42</v>
      </c>
      <c r="AU460" s="48" t="s">
        <v>20</v>
      </c>
      <c r="AV460" s="4" t="s">
        <v>19</v>
      </c>
      <c r="AW460" s="4" t="s">
        <v>10</v>
      </c>
      <c r="AX460" s="4" t="s">
        <v>18</v>
      </c>
      <c r="AY460" s="48" t="s">
        <v>34</v>
      </c>
    </row>
    <row r="461" spans="2:65" s="4" customFormat="1" ht="12" hidden="1" outlineLevel="1" x14ac:dyDescent="0.2">
      <c r="B461" s="46"/>
      <c r="C461" s="32"/>
      <c r="D461" s="47" t="s">
        <v>42</v>
      </c>
      <c r="E461" s="48" t="s">
        <v>0</v>
      </c>
      <c r="F461" s="49" t="s">
        <v>44</v>
      </c>
      <c r="H461" s="119" t="s">
        <v>0</v>
      </c>
      <c r="J461" s="69"/>
      <c r="L461" s="46"/>
      <c r="M461" s="50"/>
      <c r="T461" s="51"/>
      <c r="AT461" s="48" t="s">
        <v>42</v>
      </c>
      <c r="AU461" s="48" t="s">
        <v>20</v>
      </c>
      <c r="AV461" s="4" t="s">
        <v>19</v>
      </c>
      <c r="AW461" s="4" t="s">
        <v>10</v>
      </c>
      <c r="AX461" s="4" t="s">
        <v>18</v>
      </c>
      <c r="AY461" s="48" t="s">
        <v>34</v>
      </c>
    </row>
    <row r="462" spans="2:65" s="4" customFormat="1" ht="12" hidden="1" outlineLevel="1" x14ac:dyDescent="0.2">
      <c r="B462" s="46"/>
      <c r="C462" s="32"/>
      <c r="D462" s="47" t="s">
        <v>42</v>
      </c>
      <c r="E462" s="48" t="s">
        <v>0</v>
      </c>
      <c r="F462" s="49" t="s">
        <v>274</v>
      </c>
      <c r="H462" s="119" t="s">
        <v>0</v>
      </c>
      <c r="J462" s="69"/>
      <c r="L462" s="46"/>
      <c r="M462" s="50"/>
      <c r="T462" s="51"/>
      <c r="AT462" s="48" t="s">
        <v>42</v>
      </c>
      <c r="AU462" s="48" t="s">
        <v>20</v>
      </c>
      <c r="AV462" s="4" t="s">
        <v>19</v>
      </c>
      <c r="AW462" s="4" t="s">
        <v>10</v>
      </c>
      <c r="AX462" s="4" t="s">
        <v>18</v>
      </c>
      <c r="AY462" s="48" t="s">
        <v>34</v>
      </c>
    </row>
    <row r="463" spans="2:65" s="5" customFormat="1" ht="12" hidden="1" outlineLevel="1" x14ac:dyDescent="0.2">
      <c r="B463" s="52"/>
      <c r="C463" s="32"/>
      <c r="D463" s="47" t="s">
        <v>42</v>
      </c>
      <c r="E463" s="53" t="s">
        <v>0</v>
      </c>
      <c r="F463" s="54" t="s">
        <v>275</v>
      </c>
      <c r="H463" s="120">
        <v>0.44</v>
      </c>
      <c r="J463" s="69"/>
      <c r="L463" s="52"/>
      <c r="M463" s="55"/>
      <c r="T463" s="56"/>
      <c r="AT463" s="53" t="s">
        <v>42</v>
      </c>
      <c r="AU463" s="53" t="s">
        <v>20</v>
      </c>
      <c r="AV463" s="5" t="s">
        <v>20</v>
      </c>
      <c r="AW463" s="5" t="s">
        <v>10</v>
      </c>
      <c r="AX463" s="5" t="s">
        <v>18</v>
      </c>
      <c r="AY463" s="53" t="s">
        <v>34</v>
      </c>
    </row>
    <row r="464" spans="2:65" s="4" customFormat="1" ht="12" hidden="1" outlineLevel="1" x14ac:dyDescent="0.2">
      <c r="B464" s="46"/>
      <c r="C464" s="32"/>
      <c r="D464" s="47" t="s">
        <v>42</v>
      </c>
      <c r="E464" s="48" t="s">
        <v>0</v>
      </c>
      <c r="F464" s="49" t="s">
        <v>45</v>
      </c>
      <c r="H464" s="119" t="s">
        <v>0</v>
      </c>
      <c r="J464" s="69"/>
      <c r="L464" s="46"/>
      <c r="M464" s="50"/>
      <c r="T464" s="51"/>
      <c r="AT464" s="48" t="s">
        <v>42</v>
      </c>
      <c r="AU464" s="48" t="s">
        <v>20</v>
      </c>
      <c r="AV464" s="4" t="s">
        <v>19</v>
      </c>
      <c r="AW464" s="4" t="s">
        <v>10</v>
      </c>
      <c r="AX464" s="4" t="s">
        <v>18</v>
      </c>
      <c r="AY464" s="48" t="s">
        <v>34</v>
      </c>
    </row>
    <row r="465" spans="2:65" s="5" customFormat="1" ht="12" hidden="1" outlineLevel="1" x14ac:dyDescent="0.2">
      <c r="B465" s="52"/>
      <c r="C465" s="32"/>
      <c r="D465" s="47" t="s">
        <v>42</v>
      </c>
      <c r="E465" s="53" t="s">
        <v>0</v>
      </c>
      <c r="F465" s="54" t="s">
        <v>46</v>
      </c>
      <c r="H465" s="120">
        <v>3.6</v>
      </c>
      <c r="J465" s="69"/>
      <c r="L465" s="52"/>
      <c r="M465" s="55"/>
      <c r="T465" s="56"/>
      <c r="AT465" s="53" t="s">
        <v>42</v>
      </c>
      <c r="AU465" s="53" t="s">
        <v>20</v>
      </c>
      <c r="AV465" s="5" t="s">
        <v>20</v>
      </c>
      <c r="AW465" s="5" t="s">
        <v>10</v>
      </c>
      <c r="AX465" s="5" t="s">
        <v>18</v>
      </c>
      <c r="AY465" s="53" t="s">
        <v>34</v>
      </c>
    </row>
    <row r="466" spans="2:65" s="6" customFormat="1" ht="12" hidden="1" outlineLevel="1" x14ac:dyDescent="0.2">
      <c r="B466" s="57"/>
      <c r="C466" s="32"/>
      <c r="D466" s="47" t="s">
        <v>42</v>
      </c>
      <c r="E466" s="58" t="s">
        <v>0</v>
      </c>
      <c r="F466" s="59" t="s">
        <v>53</v>
      </c>
      <c r="H466" s="121">
        <v>4.04</v>
      </c>
      <c r="J466" s="69"/>
      <c r="L466" s="57"/>
      <c r="M466" s="60"/>
      <c r="T466" s="61"/>
      <c r="AT466" s="58" t="s">
        <v>42</v>
      </c>
      <c r="AU466" s="58" t="s">
        <v>20</v>
      </c>
      <c r="AV466" s="6" t="s">
        <v>39</v>
      </c>
      <c r="AW466" s="6" t="s">
        <v>10</v>
      </c>
      <c r="AX466" s="6" t="s">
        <v>19</v>
      </c>
      <c r="AY466" s="58" t="s">
        <v>34</v>
      </c>
    </row>
    <row r="467" spans="2:65" s="1" customFormat="1" ht="37.9" customHeight="1" collapsed="1" x14ac:dyDescent="0.2">
      <c r="B467" s="31"/>
      <c r="C467" s="32">
        <v>65</v>
      </c>
      <c r="D467" s="32" t="s">
        <v>36</v>
      </c>
      <c r="E467" s="33" t="s">
        <v>276</v>
      </c>
      <c r="F467" s="34" t="s">
        <v>277</v>
      </c>
      <c r="G467" s="35" t="s">
        <v>70</v>
      </c>
      <c r="H467" s="36">
        <v>6</v>
      </c>
      <c r="I467" s="36"/>
      <c r="J467" s="69">
        <f t="shared" si="9"/>
        <v>0</v>
      </c>
      <c r="K467" s="34" t="s">
        <v>38</v>
      </c>
      <c r="L467" s="12"/>
      <c r="M467" s="37" t="s">
        <v>0</v>
      </c>
      <c r="N467" s="38" t="s">
        <v>13</v>
      </c>
      <c r="O467" s="39">
        <v>0.754</v>
      </c>
      <c r="P467" s="39">
        <f>O467*H467</f>
        <v>4.524</v>
      </c>
      <c r="Q467" s="39">
        <v>1.7770000000000001E-2</v>
      </c>
      <c r="R467" s="39">
        <f>Q467*H467</f>
        <v>0.10662000000000001</v>
      </c>
      <c r="S467" s="39">
        <v>0</v>
      </c>
      <c r="T467" s="40">
        <f>S467*H467</f>
        <v>0</v>
      </c>
      <c r="AR467" s="41" t="s">
        <v>39</v>
      </c>
      <c r="AT467" s="41" t="s">
        <v>36</v>
      </c>
      <c r="AU467" s="41" t="s">
        <v>20</v>
      </c>
      <c r="AY467" s="8" t="s">
        <v>34</v>
      </c>
      <c r="BE467" s="42">
        <f>IF(N467="základní",J467,0)</f>
        <v>0</v>
      </c>
      <c r="BF467" s="42">
        <f>IF(N467="snížená",J467,0)</f>
        <v>0</v>
      </c>
      <c r="BG467" s="42">
        <f>IF(N467="zákl. přenesená",J467,0)</f>
        <v>0</v>
      </c>
      <c r="BH467" s="42">
        <f>IF(N467="sníž. přenesená",J467,0)</f>
        <v>0</v>
      </c>
      <c r="BI467" s="42">
        <f>IF(N467="nulová",J467,0)</f>
        <v>0</v>
      </c>
      <c r="BJ467" s="8" t="s">
        <v>19</v>
      </c>
      <c r="BK467" s="42">
        <f>ROUND(I467*H467,2)</f>
        <v>0</v>
      </c>
      <c r="BL467" s="8" t="s">
        <v>39</v>
      </c>
      <c r="BM467" s="41" t="s">
        <v>278</v>
      </c>
    </row>
    <row r="468" spans="2:65" s="1" customFormat="1" ht="12" hidden="1" outlineLevel="1" x14ac:dyDescent="0.2">
      <c r="B468" s="12"/>
      <c r="C468" s="32"/>
      <c r="D468" s="43" t="s">
        <v>40</v>
      </c>
      <c r="F468" s="44" t="s">
        <v>279</v>
      </c>
      <c r="H468" s="42"/>
      <c r="J468" s="69"/>
      <c r="L468" s="12"/>
      <c r="M468" s="45"/>
      <c r="T468" s="15"/>
      <c r="AT468" s="8" t="s">
        <v>40</v>
      </c>
      <c r="AU468" s="8" t="s">
        <v>20</v>
      </c>
    </row>
    <row r="469" spans="2:65" s="4" customFormat="1" ht="12" hidden="1" outlineLevel="1" x14ac:dyDescent="0.2">
      <c r="B469" s="46"/>
      <c r="C469" s="32"/>
      <c r="D469" s="47" t="s">
        <v>42</v>
      </c>
      <c r="E469" s="48" t="s">
        <v>0</v>
      </c>
      <c r="F469" s="49" t="s">
        <v>43</v>
      </c>
      <c r="H469" s="119" t="s">
        <v>0</v>
      </c>
      <c r="J469" s="69"/>
      <c r="L469" s="46"/>
      <c r="M469" s="50"/>
      <c r="T469" s="51"/>
      <c r="AT469" s="48" t="s">
        <v>42</v>
      </c>
      <c r="AU469" s="48" t="s">
        <v>20</v>
      </c>
      <c r="AV469" s="4" t="s">
        <v>19</v>
      </c>
      <c r="AW469" s="4" t="s">
        <v>10</v>
      </c>
      <c r="AX469" s="4" t="s">
        <v>18</v>
      </c>
      <c r="AY469" s="48" t="s">
        <v>34</v>
      </c>
    </row>
    <row r="470" spans="2:65" s="4" customFormat="1" ht="12" hidden="1" outlineLevel="1" x14ac:dyDescent="0.2">
      <c r="B470" s="46"/>
      <c r="C470" s="32"/>
      <c r="D470" s="47" t="s">
        <v>42</v>
      </c>
      <c r="E470" s="48" t="s">
        <v>0</v>
      </c>
      <c r="F470" s="49" t="s">
        <v>44</v>
      </c>
      <c r="H470" s="119" t="s">
        <v>0</v>
      </c>
      <c r="J470" s="69"/>
      <c r="L470" s="46"/>
      <c r="M470" s="50"/>
      <c r="T470" s="51"/>
      <c r="AT470" s="48" t="s">
        <v>42</v>
      </c>
      <c r="AU470" s="48" t="s">
        <v>20</v>
      </c>
      <c r="AV470" s="4" t="s">
        <v>19</v>
      </c>
      <c r="AW470" s="4" t="s">
        <v>10</v>
      </c>
      <c r="AX470" s="4" t="s">
        <v>18</v>
      </c>
      <c r="AY470" s="48" t="s">
        <v>34</v>
      </c>
    </row>
    <row r="471" spans="2:65" s="5" customFormat="1" ht="12" hidden="1" outlineLevel="1" x14ac:dyDescent="0.2">
      <c r="B471" s="52"/>
      <c r="C471" s="32"/>
      <c r="D471" s="47" t="s">
        <v>42</v>
      </c>
      <c r="E471" s="53" t="s">
        <v>0</v>
      </c>
      <c r="F471" s="54" t="s">
        <v>280</v>
      </c>
      <c r="H471" s="120">
        <v>1</v>
      </c>
      <c r="J471" s="69"/>
      <c r="L471" s="52"/>
      <c r="M471" s="55"/>
      <c r="T471" s="56"/>
      <c r="AT471" s="53" t="s">
        <v>42</v>
      </c>
      <c r="AU471" s="53" t="s">
        <v>20</v>
      </c>
      <c r="AV471" s="5" t="s">
        <v>20</v>
      </c>
      <c r="AW471" s="5" t="s">
        <v>10</v>
      </c>
      <c r="AX471" s="5" t="s">
        <v>18</v>
      </c>
      <c r="AY471" s="53" t="s">
        <v>34</v>
      </c>
    </row>
    <row r="472" spans="2:65" s="5" customFormat="1" ht="12" hidden="1" outlineLevel="1" x14ac:dyDescent="0.2">
      <c r="B472" s="52"/>
      <c r="C472" s="32"/>
      <c r="D472" s="47" t="s">
        <v>42</v>
      </c>
      <c r="E472" s="53" t="s">
        <v>0</v>
      </c>
      <c r="F472" s="54" t="s">
        <v>281</v>
      </c>
      <c r="H472" s="120">
        <v>1</v>
      </c>
      <c r="J472" s="69"/>
      <c r="L472" s="52"/>
      <c r="M472" s="55"/>
      <c r="T472" s="56"/>
      <c r="AT472" s="53" t="s">
        <v>42</v>
      </c>
      <c r="AU472" s="53" t="s">
        <v>20</v>
      </c>
      <c r="AV472" s="5" t="s">
        <v>20</v>
      </c>
      <c r="AW472" s="5" t="s">
        <v>10</v>
      </c>
      <c r="AX472" s="5" t="s">
        <v>18</v>
      </c>
      <c r="AY472" s="53" t="s">
        <v>34</v>
      </c>
    </row>
    <row r="473" spans="2:65" s="5" customFormat="1" ht="12" hidden="1" outlineLevel="1" x14ac:dyDescent="0.2">
      <c r="B473" s="52"/>
      <c r="C473" s="32"/>
      <c r="D473" s="47" t="s">
        <v>42</v>
      </c>
      <c r="E473" s="53" t="s">
        <v>0</v>
      </c>
      <c r="F473" s="54" t="s">
        <v>282</v>
      </c>
      <c r="H473" s="120">
        <v>1</v>
      </c>
      <c r="J473" s="69"/>
      <c r="L473" s="52"/>
      <c r="M473" s="55"/>
      <c r="T473" s="56"/>
      <c r="AT473" s="53" t="s">
        <v>42</v>
      </c>
      <c r="AU473" s="53" t="s">
        <v>20</v>
      </c>
      <c r="AV473" s="5" t="s">
        <v>20</v>
      </c>
      <c r="AW473" s="5" t="s">
        <v>10</v>
      </c>
      <c r="AX473" s="5" t="s">
        <v>18</v>
      </c>
      <c r="AY473" s="53" t="s">
        <v>34</v>
      </c>
    </row>
    <row r="474" spans="2:65" s="6" customFormat="1" ht="12" hidden="1" outlineLevel="1" x14ac:dyDescent="0.2">
      <c r="B474" s="57"/>
      <c r="C474" s="32"/>
      <c r="D474" s="47" t="s">
        <v>42</v>
      </c>
      <c r="E474" s="58" t="s">
        <v>0</v>
      </c>
      <c r="F474" s="59" t="s">
        <v>53</v>
      </c>
      <c r="H474" s="121">
        <v>3</v>
      </c>
      <c r="J474" s="69"/>
      <c r="L474" s="57"/>
      <c r="M474" s="60"/>
      <c r="T474" s="61"/>
      <c r="AT474" s="58" t="s">
        <v>42</v>
      </c>
      <c r="AU474" s="58" t="s">
        <v>20</v>
      </c>
      <c r="AV474" s="6" t="s">
        <v>39</v>
      </c>
      <c r="AW474" s="6" t="s">
        <v>10</v>
      </c>
      <c r="AX474" s="6" t="s">
        <v>19</v>
      </c>
      <c r="AY474" s="58" t="s">
        <v>34</v>
      </c>
    </row>
    <row r="475" spans="2:65" s="110" customFormat="1" ht="37.9" customHeight="1" collapsed="1" x14ac:dyDescent="0.2">
      <c r="B475" s="99"/>
      <c r="C475" s="32">
        <v>66</v>
      </c>
      <c r="D475" s="100" t="s">
        <v>283</v>
      </c>
      <c r="E475" s="101" t="s">
        <v>825</v>
      </c>
      <c r="F475" s="102" t="s">
        <v>824</v>
      </c>
      <c r="G475" s="103" t="s">
        <v>70</v>
      </c>
      <c r="H475" s="104">
        <v>2</v>
      </c>
      <c r="I475" s="104"/>
      <c r="J475" s="92">
        <f t="shared" si="9"/>
        <v>0</v>
      </c>
      <c r="K475" s="102" t="s">
        <v>38</v>
      </c>
      <c r="L475" s="105"/>
      <c r="M475" s="106" t="s">
        <v>0</v>
      </c>
      <c r="N475" s="107" t="s">
        <v>13</v>
      </c>
      <c r="O475" s="108">
        <v>0</v>
      </c>
      <c r="P475" s="108">
        <f t="shared" ref="P475:P476" si="10">O475*H475</f>
        <v>0</v>
      </c>
      <c r="Q475" s="108">
        <v>1.201E-2</v>
      </c>
      <c r="R475" s="108">
        <f t="shared" ref="R475:R476" si="11">Q475*H475</f>
        <v>2.402E-2</v>
      </c>
      <c r="S475" s="108">
        <v>0</v>
      </c>
      <c r="T475" s="109">
        <f t="shared" ref="T475:T476" si="12">S475*H475</f>
        <v>0</v>
      </c>
      <c r="AR475" s="41" t="s">
        <v>82</v>
      </c>
      <c r="AT475" s="41" t="s">
        <v>283</v>
      </c>
      <c r="AU475" s="41" t="s">
        <v>20</v>
      </c>
      <c r="AY475" s="111" t="s">
        <v>34</v>
      </c>
      <c r="BE475" s="112">
        <f t="shared" ref="BE475:BE476" si="13">IF(N475="základní",J475,0)</f>
        <v>0</v>
      </c>
      <c r="BF475" s="112">
        <f t="shared" ref="BF475:BF476" si="14">IF(N475="snížená",J475,0)</f>
        <v>0</v>
      </c>
      <c r="BG475" s="112">
        <f t="shared" ref="BG475:BG476" si="15">IF(N475="zákl. přenesená",J475,0)</f>
        <v>0</v>
      </c>
      <c r="BH475" s="112">
        <f t="shared" ref="BH475:BH476" si="16">IF(N475="sníž. přenesená",J475,0)</f>
        <v>0</v>
      </c>
      <c r="BI475" s="112">
        <f t="shared" ref="BI475:BI476" si="17">IF(N475="nulová",J475,0)</f>
        <v>0</v>
      </c>
      <c r="BJ475" s="111" t="s">
        <v>19</v>
      </c>
      <c r="BK475" s="112">
        <f t="shared" ref="BK475:BK476" si="18">ROUND(I475*H475,2)</f>
        <v>0</v>
      </c>
      <c r="BL475" s="111" t="s">
        <v>39</v>
      </c>
      <c r="BM475" s="41" t="s">
        <v>284</v>
      </c>
    </row>
    <row r="476" spans="2:65" s="110" customFormat="1" ht="37.9" customHeight="1" x14ac:dyDescent="0.2">
      <c r="B476" s="99"/>
      <c r="C476" s="32">
        <v>67</v>
      </c>
      <c r="D476" s="100" t="s">
        <v>283</v>
      </c>
      <c r="E476" s="101" t="s">
        <v>285</v>
      </c>
      <c r="F476" s="102" t="s">
        <v>286</v>
      </c>
      <c r="G476" s="103" t="s">
        <v>70</v>
      </c>
      <c r="H476" s="104">
        <v>4</v>
      </c>
      <c r="I476" s="104"/>
      <c r="J476" s="92">
        <f t="shared" si="9"/>
        <v>0</v>
      </c>
      <c r="K476" s="102" t="s">
        <v>38</v>
      </c>
      <c r="L476" s="105"/>
      <c r="M476" s="106" t="s">
        <v>0</v>
      </c>
      <c r="N476" s="107" t="s">
        <v>13</v>
      </c>
      <c r="O476" s="108">
        <v>0</v>
      </c>
      <c r="P476" s="108">
        <f t="shared" si="10"/>
        <v>0</v>
      </c>
      <c r="Q476" s="108">
        <v>1.2489999999999999E-2</v>
      </c>
      <c r="R476" s="108">
        <f t="shared" si="11"/>
        <v>4.9959999999999997E-2</v>
      </c>
      <c r="S476" s="108">
        <v>0</v>
      </c>
      <c r="T476" s="109">
        <f t="shared" si="12"/>
        <v>0</v>
      </c>
      <c r="AR476" s="41" t="s">
        <v>82</v>
      </c>
      <c r="AT476" s="41" t="s">
        <v>283</v>
      </c>
      <c r="AU476" s="41" t="s">
        <v>20</v>
      </c>
      <c r="AY476" s="111" t="s">
        <v>34</v>
      </c>
      <c r="BE476" s="112">
        <f t="shared" si="13"/>
        <v>0</v>
      </c>
      <c r="BF476" s="112">
        <f t="shared" si="14"/>
        <v>0</v>
      </c>
      <c r="BG476" s="112">
        <f t="shared" si="15"/>
        <v>0</v>
      </c>
      <c r="BH476" s="112">
        <f t="shared" si="16"/>
        <v>0</v>
      </c>
      <c r="BI476" s="112">
        <f t="shared" si="17"/>
        <v>0</v>
      </c>
      <c r="BJ476" s="111" t="s">
        <v>19</v>
      </c>
      <c r="BK476" s="112">
        <f t="shared" si="18"/>
        <v>0</v>
      </c>
      <c r="BL476" s="111" t="s">
        <v>39</v>
      </c>
      <c r="BM476" s="41" t="s">
        <v>287</v>
      </c>
    </row>
    <row r="477" spans="2:65" s="3" customFormat="1" ht="22.9" customHeight="1" x14ac:dyDescent="0.2">
      <c r="B477" s="23"/>
      <c r="C477" s="32"/>
      <c r="D477" s="24" t="s">
        <v>17</v>
      </c>
      <c r="E477" s="30" t="s">
        <v>89</v>
      </c>
      <c r="F477" s="30" t="s">
        <v>290</v>
      </c>
      <c r="H477" s="118"/>
      <c r="J477" s="82"/>
      <c r="L477" s="23"/>
      <c r="M477" s="25"/>
      <c r="P477" s="26">
        <f>SUM(P478:P900)</f>
        <v>847.98595599999999</v>
      </c>
      <c r="R477" s="26">
        <f>SUM(R478:R900)</f>
        <v>0.33392396000000002</v>
      </c>
      <c r="T477" s="27">
        <f>SUM(T478:T900)</f>
        <v>34.114443999999999</v>
      </c>
      <c r="AR477" s="24" t="s">
        <v>19</v>
      </c>
      <c r="AT477" s="28" t="s">
        <v>17</v>
      </c>
      <c r="AU477" s="28" t="s">
        <v>19</v>
      </c>
      <c r="AY477" s="24" t="s">
        <v>34</v>
      </c>
      <c r="BK477" s="29">
        <f>SUM(BK478:BK900)</f>
        <v>0</v>
      </c>
    </row>
    <row r="478" spans="2:65" s="1" customFormat="1" ht="37.9" customHeight="1" x14ac:dyDescent="0.2">
      <c r="B478" s="31"/>
      <c r="C478" s="32">
        <v>68</v>
      </c>
      <c r="D478" s="32" t="s">
        <v>36</v>
      </c>
      <c r="E478" s="33" t="s">
        <v>291</v>
      </c>
      <c r="F478" s="34" t="s">
        <v>292</v>
      </c>
      <c r="G478" s="35" t="s">
        <v>91</v>
      </c>
      <c r="H478" s="36">
        <v>275.00799999999998</v>
      </c>
      <c r="I478" s="36"/>
      <c r="J478" s="69">
        <f t="shared" si="9"/>
        <v>0</v>
      </c>
      <c r="K478" s="34" t="s">
        <v>38</v>
      </c>
      <c r="L478" s="12"/>
      <c r="M478" s="37" t="s">
        <v>0</v>
      </c>
      <c r="N478" s="38" t="s">
        <v>13</v>
      </c>
      <c r="O478" s="39">
        <v>0.126</v>
      </c>
      <c r="P478" s="39">
        <f>O478*H478</f>
        <v>34.651007999999997</v>
      </c>
      <c r="Q478" s="39">
        <v>2.1000000000000001E-4</v>
      </c>
      <c r="R478" s="39">
        <f>Q478*H478</f>
        <v>5.775168E-2</v>
      </c>
      <c r="S478" s="39">
        <v>0</v>
      </c>
      <c r="T478" s="40">
        <f>S478*H478</f>
        <v>0</v>
      </c>
      <c r="AR478" s="41" t="s">
        <v>39</v>
      </c>
      <c r="AT478" s="41" t="s">
        <v>36</v>
      </c>
      <c r="AU478" s="41" t="s">
        <v>20</v>
      </c>
      <c r="AY478" s="8" t="s">
        <v>34</v>
      </c>
      <c r="BE478" s="42">
        <f>IF(N478="základní",J478,0)</f>
        <v>0</v>
      </c>
      <c r="BF478" s="42">
        <f>IF(N478="snížená",J478,0)</f>
        <v>0</v>
      </c>
      <c r="BG478" s="42">
        <f>IF(N478="zákl. přenesená",J478,0)</f>
        <v>0</v>
      </c>
      <c r="BH478" s="42">
        <f>IF(N478="sníž. přenesená",J478,0)</f>
        <v>0</v>
      </c>
      <c r="BI478" s="42">
        <f>IF(N478="nulová",J478,0)</f>
        <v>0</v>
      </c>
      <c r="BJ478" s="8" t="s">
        <v>19</v>
      </c>
      <c r="BK478" s="42">
        <f>ROUND(I478*H478,2)</f>
        <v>0</v>
      </c>
      <c r="BL478" s="8" t="s">
        <v>39</v>
      </c>
      <c r="BM478" s="41" t="s">
        <v>293</v>
      </c>
    </row>
    <row r="479" spans="2:65" s="1" customFormat="1" ht="12" hidden="1" outlineLevel="2" x14ac:dyDescent="0.2">
      <c r="B479" s="12"/>
      <c r="C479" s="32"/>
      <c r="D479" s="43" t="s">
        <v>40</v>
      </c>
      <c r="F479" s="44" t="s">
        <v>294</v>
      </c>
      <c r="H479" s="42"/>
      <c r="J479" s="69"/>
      <c r="L479" s="12"/>
      <c r="M479" s="45"/>
      <c r="T479" s="15"/>
      <c r="AT479" s="8" t="s">
        <v>40</v>
      </c>
      <c r="AU479" s="8" t="s">
        <v>20</v>
      </c>
    </row>
    <row r="480" spans="2:65" s="4" customFormat="1" ht="12" hidden="1" outlineLevel="2" x14ac:dyDescent="0.2">
      <c r="B480" s="46"/>
      <c r="C480" s="32"/>
      <c r="D480" s="47" t="s">
        <v>42</v>
      </c>
      <c r="E480" s="48" t="s">
        <v>0</v>
      </c>
      <c r="F480" s="49" t="s">
        <v>43</v>
      </c>
      <c r="H480" s="119" t="s">
        <v>0</v>
      </c>
      <c r="J480" s="69"/>
      <c r="L480" s="46"/>
      <c r="M480" s="50"/>
      <c r="T480" s="51"/>
      <c r="AT480" s="48" t="s">
        <v>42</v>
      </c>
      <c r="AU480" s="48" t="s">
        <v>20</v>
      </c>
      <c r="AV480" s="4" t="s">
        <v>19</v>
      </c>
      <c r="AW480" s="4" t="s">
        <v>10</v>
      </c>
      <c r="AX480" s="4" t="s">
        <v>18</v>
      </c>
      <c r="AY480" s="48" t="s">
        <v>34</v>
      </c>
    </row>
    <row r="481" spans="2:65" s="4" customFormat="1" ht="12" hidden="1" outlineLevel="2" x14ac:dyDescent="0.2">
      <c r="B481" s="46"/>
      <c r="C481" s="32"/>
      <c r="D481" s="47" t="s">
        <v>42</v>
      </c>
      <c r="E481" s="48" t="s">
        <v>0</v>
      </c>
      <c r="F481" s="49" t="s">
        <v>295</v>
      </c>
      <c r="H481" s="119" t="s">
        <v>0</v>
      </c>
      <c r="J481" s="69"/>
      <c r="L481" s="46"/>
      <c r="M481" s="50"/>
      <c r="T481" s="51"/>
      <c r="AT481" s="48" t="s">
        <v>42</v>
      </c>
      <c r="AU481" s="48" t="s">
        <v>20</v>
      </c>
      <c r="AV481" s="4" t="s">
        <v>19</v>
      </c>
      <c r="AW481" s="4" t="s">
        <v>10</v>
      </c>
      <c r="AX481" s="4" t="s">
        <v>18</v>
      </c>
      <c r="AY481" s="48" t="s">
        <v>34</v>
      </c>
    </row>
    <row r="482" spans="2:65" s="5" customFormat="1" ht="22.5" hidden="1" outlineLevel="2" x14ac:dyDescent="0.2">
      <c r="B482" s="52"/>
      <c r="C482" s="32"/>
      <c r="D482" s="47" t="s">
        <v>42</v>
      </c>
      <c r="E482" s="53" t="s">
        <v>0</v>
      </c>
      <c r="F482" s="54" t="s">
        <v>296</v>
      </c>
      <c r="H482" s="120">
        <v>118</v>
      </c>
      <c r="J482" s="69"/>
      <c r="L482" s="52"/>
      <c r="M482" s="55"/>
      <c r="T482" s="56"/>
      <c r="AT482" s="53" t="s">
        <v>42</v>
      </c>
      <c r="AU482" s="53" t="s">
        <v>20</v>
      </c>
      <c r="AV482" s="5" t="s">
        <v>20</v>
      </c>
      <c r="AW482" s="5" t="s">
        <v>10</v>
      </c>
      <c r="AX482" s="5" t="s">
        <v>18</v>
      </c>
      <c r="AY482" s="53" t="s">
        <v>34</v>
      </c>
    </row>
    <row r="483" spans="2:65" s="4" customFormat="1" ht="12" hidden="1" outlineLevel="2" x14ac:dyDescent="0.2">
      <c r="B483" s="46"/>
      <c r="C483" s="32"/>
      <c r="D483" s="47" t="s">
        <v>42</v>
      </c>
      <c r="E483" s="48" t="s">
        <v>0</v>
      </c>
      <c r="F483" s="49" t="s">
        <v>297</v>
      </c>
      <c r="H483" s="119" t="s">
        <v>0</v>
      </c>
      <c r="J483" s="69"/>
      <c r="L483" s="46"/>
      <c r="M483" s="50"/>
      <c r="T483" s="51"/>
      <c r="AT483" s="48" t="s">
        <v>42</v>
      </c>
      <c r="AU483" s="48" t="s">
        <v>20</v>
      </c>
      <c r="AV483" s="4" t="s">
        <v>19</v>
      </c>
      <c r="AW483" s="4" t="s">
        <v>10</v>
      </c>
      <c r="AX483" s="4" t="s">
        <v>18</v>
      </c>
      <c r="AY483" s="48" t="s">
        <v>34</v>
      </c>
    </row>
    <row r="484" spans="2:65" s="5" customFormat="1" ht="12" hidden="1" outlineLevel="2" x14ac:dyDescent="0.2">
      <c r="B484" s="52"/>
      <c r="C484" s="32"/>
      <c r="D484" s="47" t="s">
        <v>42</v>
      </c>
      <c r="E484" s="53" t="s">
        <v>0</v>
      </c>
      <c r="F484" s="54" t="s">
        <v>298</v>
      </c>
      <c r="H484" s="120">
        <v>28.774999999999999</v>
      </c>
      <c r="J484" s="69"/>
      <c r="L484" s="52"/>
      <c r="M484" s="55"/>
      <c r="T484" s="56"/>
      <c r="AT484" s="53" t="s">
        <v>42</v>
      </c>
      <c r="AU484" s="53" t="s">
        <v>20</v>
      </c>
      <c r="AV484" s="5" t="s">
        <v>20</v>
      </c>
      <c r="AW484" s="5" t="s">
        <v>10</v>
      </c>
      <c r="AX484" s="5" t="s">
        <v>18</v>
      </c>
      <c r="AY484" s="53" t="s">
        <v>34</v>
      </c>
    </row>
    <row r="485" spans="2:65" s="5" customFormat="1" ht="22.5" hidden="1" outlineLevel="2" x14ac:dyDescent="0.2">
      <c r="B485" s="52"/>
      <c r="C485" s="32"/>
      <c r="D485" s="47" t="s">
        <v>42</v>
      </c>
      <c r="E485" s="53" t="s">
        <v>0</v>
      </c>
      <c r="F485" s="54" t="s">
        <v>299</v>
      </c>
      <c r="H485" s="120">
        <v>37.805</v>
      </c>
      <c r="J485" s="69"/>
      <c r="L485" s="52"/>
      <c r="M485" s="55"/>
      <c r="T485" s="56"/>
      <c r="AT485" s="53" t="s">
        <v>42</v>
      </c>
      <c r="AU485" s="53" t="s">
        <v>20</v>
      </c>
      <c r="AV485" s="5" t="s">
        <v>20</v>
      </c>
      <c r="AW485" s="5" t="s">
        <v>10</v>
      </c>
      <c r="AX485" s="5" t="s">
        <v>18</v>
      </c>
      <c r="AY485" s="53" t="s">
        <v>34</v>
      </c>
    </row>
    <row r="486" spans="2:65" s="5" customFormat="1" ht="12" hidden="1" outlineLevel="2" x14ac:dyDescent="0.2">
      <c r="B486" s="52"/>
      <c r="C486" s="32"/>
      <c r="D486" s="47" t="s">
        <v>42</v>
      </c>
      <c r="E486" s="53" t="s">
        <v>0</v>
      </c>
      <c r="F486" s="54" t="s">
        <v>300</v>
      </c>
      <c r="H486" s="120">
        <v>9.6859999999999999</v>
      </c>
      <c r="J486" s="69"/>
      <c r="L486" s="52"/>
      <c r="M486" s="55"/>
      <c r="T486" s="56"/>
      <c r="AT486" s="53" t="s">
        <v>42</v>
      </c>
      <c r="AU486" s="53" t="s">
        <v>20</v>
      </c>
      <c r="AV486" s="5" t="s">
        <v>20</v>
      </c>
      <c r="AW486" s="5" t="s">
        <v>10</v>
      </c>
      <c r="AX486" s="5" t="s">
        <v>18</v>
      </c>
      <c r="AY486" s="53" t="s">
        <v>34</v>
      </c>
    </row>
    <row r="487" spans="2:65" s="5" customFormat="1" ht="12" hidden="1" outlineLevel="2" x14ac:dyDescent="0.2">
      <c r="B487" s="52"/>
      <c r="C487" s="32"/>
      <c r="D487" s="47" t="s">
        <v>42</v>
      </c>
      <c r="E487" s="53" t="s">
        <v>0</v>
      </c>
      <c r="F487" s="54" t="s">
        <v>301</v>
      </c>
      <c r="H487" s="120">
        <v>22.98</v>
      </c>
      <c r="J487" s="69"/>
      <c r="L487" s="52"/>
      <c r="M487" s="55"/>
      <c r="T487" s="56"/>
      <c r="AT487" s="53" t="s">
        <v>42</v>
      </c>
      <c r="AU487" s="53" t="s">
        <v>20</v>
      </c>
      <c r="AV487" s="5" t="s">
        <v>20</v>
      </c>
      <c r="AW487" s="5" t="s">
        <v>10</v>
      </c>
      <c r="AX487" s="5" t="s">
        <v>18</v>
      </c>
      <c r="AY487" s="53" t="s">
        <v>34</v>
      </c>
    </row>
    <row r="488" spans="2:65" s="5" customFormat="1" ht="12" hidden="1" outlineLevel="2" x14ac:dyDescent="0.2">
      <c r="B488" s="52"/>
      <c r="C488" s="32"/>
      <c r="D488" s="47" t="s">
        <v>42</v>
      </c>
      <c r="E488" s="53" t="s">
        <v>0</v>
      </c>
      <c r="F488" s="54" t="s">
        <v>302</v>
      </c>
      <c r="H488" s="120">
        <v>2.16</v>
      </c>
      <c r="J488" s="69"/>
      <c r="L488" s="52"/>
      <c r="M488" s="55"/>
      <c r="T488" s="56"/>
      <c r="AT488" s="53" t="s">
        <v>42</v>
      </c>
      <c r="AU488" s="53" t="s">
        <v>20</v>
      </c>
      <c r="AV488" s="5" t="s">
        <v>20</v>
      </c>
      <c r="AW488" s="5" t="s">
        <v>10</v>
      </c>
      <c r="AX488" s="5" t="s">
        <v>18</v>
      </c>
      <c r="AY488" s="53" t="s">
        <v>34</v>
      </c>
    </row>
    <row r="489" spans="2:65" s="5" customFormat="1" ht="12" hidden="1" outlineLevel="2" x14ac:dyDescent="0.2">
      <c r="B489" s="52"/>
      <c r="C489" s="32"/>
      <c r="D489" s="47" t="s">
        <v>42</v>
      </c>
      <c r="E489" s="53" t="s">
        <v>0</v>
      </c>
      <c r="F489" s="54" t="s">
        <v>303</v>
      </c>
      <c r="H489" s="120">
        <v>31.302</v>
      </c>
      <c r="J489" s="69"/>
      <c r="L489" s="52"/>
      <c r="M489" s="55"/>
      <c r="T489" s="56"/>
      <c r="AT489" s="53" t="s">
        <v>42</v>
      </c>
      <c r="AU489" s="53" t="s">
        <v>20</v>
      </c>
      <c r="AV489" s="5" t="s">
        <v>20</v>
      </c>
      <c r="AW489" s="5" t="s">
        <v>10</v>
      </c>
      <c r="AX489" s="5" t="s">
        <v>18</v>
      </c>
      <c r="AY489" s="53" t="s">
        <v>34</v>
      </c>
    </row>
    <row r="490" spans="2:65" s="5" customFormat="1" ht="12" hidden="1" outlineLevel="2" x14ac:dyDescent="0.2">
      <c r="B490" s="52"/>
      <c r="C490" s="32"/>
      <c r="D490" s="47" t="s">
        <v>42</v>
      </c>
      <c r="E490" s="53" t="s">
        <v>0</v>
      </c>
      <c r="F490" s="54" t="s">
        <v>304</v>
      </c>
      <c r="H490" s="120">
        <v>24.3</v>
      </c>
      <c r="J490" s="69"/>
      <c r="L490" s="52"/>
      <c r="M490" s="55"/>
      <c r="T490" s="56"/>
      <c r="AT490" s="53" t="s">
        <v>42</v>
      </c>
      <c r="AU490" s="53" t="s">
        <v>20</v>
      </c>
      <c r="AV490" s="5" t="s">
        <v>20</v>
      </c>
      <c r="AW490" s="5" t="s">
        <v>10</v>
      </c>
      <c r="AX490" s="5" t="s">
        <v>18</v>
      </c>
      <c r="AY490" s="53" t="s">
        <v>34</v>
      </c>
    </row>
    <row r="491" spans="2:65" s="6" customFormat="1" ht="12" hidden="1" outlineLevel="2" x14ac:dyDescent="0.2">
      <c r="B491" s="57"/>
      <c r="C491" s="32"/>
      <c r="D491" s="47" t="s">
        <v>42</v>
      </c>
      <c r="E491" s="58" t="s">
        <v>0</v>
      </c>
      <c r="F491" s="59" t="s">
        <v>53</v>
      </c>
      <c r="H491" s="121">
        <v>275.00799999999998</v>
      </c>
      <c r="J491" s="69"/>
      <c r="L491" s="57"/>
      <c r="M491" s="60"/>
      <c r="T491" s="61"/>
      <c r="AT491" s="58" t="s">
        <v>42</v>
      </c>
      <c r="AU491" s="58" t="s">
        <v>20</v>
      </c>
      <c r="AV491" s="6" t="s">
        <v>39</v>
      </c>
      <c r="AW491" s="6" t="s">
        <v>10</v>
      </c>
      <c r="AX491" s="6" t="s">
        <v>19</v>
      </c>
      <c r="AY491" s="58" t="s">
        <v>34</v>
      </c>
    </row>
    <row r="492" spans="2:65" s="1" customFormat="1" ht="37.9" customHeight="1" collapsed="1" x14ac:dyDescent="0.2">
      <c r="B492" s="31"/>
      <c r="C492" s="32">
        <v>69</v>
      </c>
      <c r="D492" s="32" t="s">
        <v>36</v>
      </c>
      <c r="E492" s="33" t="s">
        <v>305</v>
      </c>
      <c r="F492" s="34" t="s">
        <v>306</v>
      </c>
      <c r="G492" s="35" t="s">
        <v>91</v>
      </c>
      <c r="H492" s="36">
        <v>1158.057</v>
      </c>
      <c r="I492" s="36"/>
      <c r="J492" s="69">
        <f t="shared" si="9"/>
        <v>0</v>
      </c>
      <c r="K492" s="34" t="s">
        <v>38</v>
      </c>
      <c r="L492" s="12"/>
      <c r="M492" s="37" t="s">
        <v>0</v>
      </c>
      <c r="N492" s="38" t="s">
        <v>13</v>
      </c>
      <c r="O492" s="39">
        <v>0.308</v>
      </c>
      <c r="P492" s="39">
        <f>O492*H492</f>
        <v>356.681556</v>
      </c>
      <c r="Q492" s="39">
        <v>4.0000000000000003E-5</v>
      </c>
      <c r="R492" s="39">
        <f>Q492*H492</f>
        <v>4.6322280000000007E-2</v>
      </c>
      <c r="S492" s="39">
        <v>0</v>
      </c>
      <c r="T492" s="40">
        <f>S492*H492</f>
        <v>0</v>
      </c>
      <c r="AR492" s="41" t="s">
        <v>39</v>
      </c>
      <c r="AT492" s="41" t="s">
        <v>36</v>
      </c>
      <c r="AU492" s="41" t="s">
        <v>20</v>
      </c>
      <c r="AY492" s="8" t="s">
        <v>34</v>
      </c>
      <c r="BE492" s="42">
        <f>IF(N492="základní",J492,0)</f>
        <v>0</v>
      </c>
      <c r="BF492" s="42">
        <f>IF(N492="snížená",J492,0)</f>
        <v>0</v>
      </c>
      <c r="BG492" s="42">
        <f>IF(N492="zákl. přenesená",J492,0)</f>
        <v>0</v>
      </c>
      <c r="BH492" s="42">
        <f>IF(N492="sníž. přenesená",J492,0)</f>
        <v>0</v>
      </c>
      <c r="BI492" s="42">
        <f>IF(N492="nulová",J492,0)</f>
        <v>0</v>
      </c>
      <c r="BJ492" s="8" t="s">
        <v>19</v>
      </c>
      <c r="BK492" s="42">
        <f>ROUND(I492*H492,2)</f>
        <v>0</v>
      </c>
      <c r="BL492" s="8" t="s">
        <v>39</v>
      </c>
      <c r="BM492" s="41" t="s">
        <v>307</v>
      </c>
    </row>
    <row r="493" spans="2:65" s="1" customFormat="1" ht="12" hidden="1" outlineLevel="1" x14ac:dyDescent="0.2">
      <c r="B493" s="12"/>
      <c r="C493" s="32"/>
      <c r="D493" s="43" t="s">
        <v>40</v>
      </c>
      <c r="F493" s="44" t="s">
        <v>308</v>
      </c>
      <c r="H493" s="42"/>
      <c r="J493" s="69"/>
      <c r="L493" s="12"/>
      <c r="M493" s="45"/>
      <c r="T493" s="15"/>
      <c r="AT493" s="8" t="s">
        <v>40</v>
      </c>
      <c r="AU493" s="8" t="s">
        <v>20</v>
      </c>
    </row>
    <row r="494" spans="2:65" s="4" customFormat="1" ht="12" hidden="1" outlineLevel="1" x14ac:dyDescent="0.2">
      <c r="B494" s="46"/>
      <c r="C494" s="32"/>
      <c r="D494" s="47" t="s">
        <v>42</v>
      </c>
      <c r="E494" s="48" t="s">
        <v>0</v>
      </c>
      <c r="F494" s="49" t="s">
        <v>43</v>
      </c>
      <c r="H494" s="119" t="s">
        <v>0</v>
      </c>
      <c r="J494" s="69"/>
      <c r="L494" s="46"/>
      <c r="M494" s="50"/>
      <c r="T494" s="51"/>
      <c r="AT494" s="48" t="s">
        <v>42</v>
      </c>
      <c r="AU494" s="48" t="s">
        <v>20</v>
      </c>
      <c r="AV494" s="4" t="s">
        <v>19</v>
      </c>
      <c r="AW494" s="4" t="s">
        <v>10</v>
      </c>
      <c r="AX494" s="4" t="s">
        <v>18</v>
      </c>
      <c r="AY494" s="48" t="s">
        <v>34</v>
      </c>
    </row>
    <row r="495" spans="2:65" s="4" customFormat="1" ht="12" hidden="1" outlineLevel="1" x14ac:dyDescent="0.2">
      <c r="B495" s="46"/>
      <c r="C495" s="32"/>
      <c r="D495" s="47" t="s">
        <v>42</v>
      </c>
      <c r="E495" s="48" t="s">
        <v>0</v>
      </c>
      <c r="F495" s="49" t="s">
        <v>44</v>
      </c>
      <c r="H495" s="119" t="s">
        <v>0</v>
      </c>
      <c r="J495" s="69"/>
      <c r="L495" s="46"/>
      <c r="M495" s="50"/>
      <c r="T495" s="51"/>
      <c r="AT495" s="48" t="s">
        <v>42</v>
      </c>
      <c r="AU495" s="48" t="s">
        <v>20</v>
      </c>
      <c r="AV495" s="4" t="s">
        <v>19</v>
      </c>
      <c r="AW495" s="4" t="s">
        <v>10</v>
      </c>
      <c r="AX495" s="4" t="s">
        <v>18</v>
      </c>
      <c r="AY495" s="48" t="s">
        <v>34</v>
      </c>
    </row>
    <row r="496" spans="2:65" s="5" customFormat="1" ht="12" hidden="1" outlineLevel="1" x14ac:dyDescent="0.2">
      <c r="B496" s="52"/>
      <c r="C496" s="32"/>
      <c r="D496" s="47" t="s">
        <v>42</v>
      </c>
      <c r="E496" s="53" t="s">
        <v>0</v>
      </c>
      <c r="F496" s="54" t="s">
        <v>309</v>
      </c>
      <c r="H496" s="120">
        <v>9.5920000000000005</v>
      </c>
      <c r="J496" s="69"/>
      <c r="L496" s="52"/>
      <c r="M496" s="55"/>
      <c r="T496" s="56"/>
      <c r="AT496" s="53" t="s">
        <v>42</v>
      </c>
      <c r="AU496" s="53" t="s">
        <v>20</v>
      </c>
      <c r="AV496" s="5" t="s">
        <v>20</v>
      </c>
      <c r="AW496" s="5" t="s">
        <v>10</v>
      </c>
      <c r="AX496" s="5" t="s">
        <v>18</v>
      </c>
      <c r="AY496" s="53" t="s">
        <v>34</v>
      </c>
    </row>
    <row r="497" spans="2:51" s="5" customFormat="1" ht="22.5" hidden="1" outlineLevel="1" x14ac:dyDescent="0.2">
      <c r="B497" s="52"/>
      <c r="C497" s="32"/>
      <c r="D497" s="47" t="s">
        <v>42</v>
      </c>
      <c r="E497" s="53" t="s">
        <v>0</v>
      </c>
      <c r="F497" s="54" t="s">
        <v>310</v>
      </c>
      <c r="H497" s="120">
        <v>12.602</v>
      </c>
      <c r="J497" s="69"/>
      <c r="L497" s="52"/>
      <c r="M497" s="55"/>
      <c r="T497" s="56"/>
      <c r="AT497" s="53" t="s">
        <v>42</v>
      </c>
      <c r="AU497" s="53" t="s">
        <v>20</v>
      </c>
      <c r="AV497" s="5" t="s">
        <v>20</v>
      </c>
      <c r="AW497" s="5" t="s">
        <v>10</v>
      </c>
      <c r="AX497" s="5" t="s">
        <v>18</v>
      </c>
      <c r="AY497" s="53" t="s">
        <v>34</v>
      </c>
    </row>
    <row r="498" spans="2:51" s="5" customFormat="1" ht="12" hidden="1" outlineLevel="1" x14ac:dyDescent="0.2">
      <c r="B498" s="52"/>
      <c r="C498" s="32"/>
      <c r="D498" s="47" t="s">
        <v>42</v>
      </c>
      <c r="E498" s="53" t="s">
        <v>0</v>
      </c>
      <c r="F498" s="54" t="s">
        <v>311</v>
      </c>
      <c r="H498" s="120">
        <v>3.2290000000000001</v>
      </c>
      <c r="J498" s="69"/>
      <c r="L498" s="52"/>
      <c r="M498" s="55"/>
      <c r="T498" s="56"/>
      <c r="AT498" s="53" t="s">
        <v>42</v>
      </c>
      <c r="AU498" s="53" t="s">
        <v>20</v>
      </c>
      <c r="AV498" s="5" t="s">
        <v>20</v>
      </c>
      <c r="AW498" s="5" t="s">
        <v>10</v>
      </c>
      <c r="AX498" s="5" t="s">
        <v>18</v>
      </c>
      <c r="AY498" s="53" t="s">
        <v>34</v>
      </c>
    </row>
    <row r="499" spans="2:51" s="5" customFormat="1" ht="12" hidden="1" outlineLevel="1" x14ac:dyDescent="0.2">
      <c r="B499" s="52"/>
      <c r="C499" s="32"/>
      <c r="D499" s="47" t="s">
        <v>42</v>
      </c>
      <c r="E499" s="53" t="s">
        <v>0</v>
      </c>
      <c r="F499" s="54" t="s">
        <v>312</v>
      </c>
      <c r="H499" s="120">
        <v>7.66</v>
      </c>
      <c r="J499" s="69"/>
      <c r="L499" s="52"/>
      <c r="M499" s="55"/>
      <c r="T499" s="56"/>
      <c r="AT499" s="53" t="s">
        <v>42</v>
      </c>
      <c r="AU499" s="53" t="s">
        <v>20</v>
      </c>
      <c r="AV499" s="5" t="s">
        <v>20</v>
      </c>
      <c r="AW499" s="5" t="s">
        <v>10</v>
      </c>
      <c r="AX499" s="5" t="s">
        <v>18</v>
      </c>
      <c r="AY499" s="53" t="s">
        <v>34</v>
      </c>
    </row>
    <row r="500" spans="2:51" s="5" customFormat="1" ht="12" hidden="1" outlineLevel="1" x14ac:dyDescent="0.2">
      <c r="B500" s="52"/>
      <c r="C500" s="32"/>
      <c r="D500" s="47" t="s">
        <v>42</v>
      </c>
      <c r="E500" s="53" t="s">
        <v>0</v>
      </c>
      <c r="F500" s="54" t="s">
        <v>313</v>
      </c>
      <c r="H500" s="120">
        <v>10.433999999999999</v>
      </c>
      <c r="J500" s="69"/>
      <c r="L500" s="52"/>
      <c r="M500" s="55"/>
      <c r="T500" s="56"/>
      <c r="AT500" s="53" t="s">
        <v>42</v>
      </c>
      <c r="AU500" s="53" t="s">
        <v>20</v>
      </c>
      <c r="AV500" s="5" t="s">
        <v>20</v>
      </c>
      <c r="AW500" s="5" t="s">
        <v>10</v>
      </c>
      <c r="AX500" s="5" t="s">
        <v>18</v>
      </c>
      <c r="AY500" s="53" t="s">
        <v>34</v>
      </c>
    </row>
    <row r="501" spans="2:51" s="5" customFormat="1" ht="22.5" hidden="1" outlineLevel="1" x14ac:dyDescent="0.2">
      <c r="B501" s="52"/>
      <c r="C501" s="32"/>
      <c r="D501" s="47" t="s">
        <v>42</v>
      </c>
      <c r="E501" s="53" t="s">
        <v>0</v>
      </c>
      <c r="F501" s="54" t="s">
        <v>314</v>
      </c>
      <c r="H501" s="120">
        <v>146.79</v>
      </c>
      <c r="J501" s="69"/>
      <c r="L501" s="52"/>
      <c r="M501" s="55"/>
      <c r="T501" s="56"/>
      <c r="AT501" s="53" t="s">
        <v>42</v>
      </c>
      <c r="AU501" s="53" t="s">
        <v>20</v>
      </c>
      <c r="AV501" s="5" t="s">
        <v>20</v>
      </c>
      <c r="AW501" s="5" t="s">
        <v>10</v>
      </c>
      <c r="AX501" s="5" t="s">
        <v>18</v>
      </c>
      <c r="AY501" s="53" t="s">
        <v>34</v>
      </c>
    </row>
    <row r="502" spans="2:51" s="5" customFormat="1" ht="22.5" hidden="1" outlineLevel="1" x14ac:dyDescent="0.2">
      <c r="B502" s="52"/>
      <c r="C502" s="32"/>
      <c r="D502" s="47" t="s">
        <v>42</v>
      </c>
      <c r="E502" s="53" t="s">
        <v>0</v>
      </c>
      <c r="F502" s="54" t="s">
        <v>315</v>
      </c>
      <c r="H502" s="120">
        <v>203.34</v>
      </c>
      <c r="J502" s="69"/>
      <c r="L502" s="52"/>
      <c r="M502" s="55"/>
      <c r="T502" s="56"/>
      <c r="AT502" s="53" t="s">
        <v>42</v>
      </c>
      <c r="AU502" s="53" t="s">
        <v>20</v>
      </c>
      <c r="AV502" s="5" t="s">
        <v>20</v>
      </c>
      <c r="AW502" s="5" t="s">
        <v>10</v>
      </c>
      <c r="AX502" s="5" t="s">
        <v>18</v>
      </c>
      <c r="AY502" s="53" t="s">
        <v>34</v>
      </c>
    </row>
    <row r="503" spans="2:51" s="5" customFormat="1" ht="12" hidden="1" outlineLevel="1" x14ac:dyDescent="0.2">
      <c r="B503" s="52"/>
      <c r="C503" s="32"/>
      <c r="D503" s="47" t="s">
        <v>42</v>
      </c>
      <c r="E503" s="53" t="s">
        <v>0</v>
      </c>
      <c r="F503" s="54" t="s">
        <v>316</v>
      </c>
      <c r="H503" s="120">
        <v>100.6</v>
      </c>
      <c r="J503" s="69"/>
      <c r="L503" s="52"/>
      <c r="M503" s="55"/>
      <c r="T503" s="56"/>
      <c r="AT503" s="53" t="s">
        <v>42</v>
      </c>
      <c r="AU503" s="53" t="s">
        <v>20</v>
      </c>
      <c r="AV503" s="5" t="s">
        <v>20</v>
      </c>
      <c r="AW503" s="5" t="s">
        <v>10</v>
      </c>
      <c r="AX503" s="5" t="s">
        <v>18</v>
      </c>
      <c r="AY503" s="53" t="s">
        <v>34</v>
      </c>
    </row>
    <row r="504" spans="2:51" s="7" customFormat="1" ht="12" hidden="1" outlineLevel="1" x14ac:dyDescent="0.2">
      <c r="B504" s="62"/>
      <c r="C504" s="32"/>
      <c r="D504" s="47" t="s">
        <v>42</v>
      </c>
      <c r="E504" s="63" t="s">
        <v>0</v>
      </c>
      <c r="F504" s="64" t="s">
        <v>148</v>
      </c>
      <c r="H504" s="122">
        <v>494.24700000000001</v>
      </c>
      <c r="J504" s="69"/>
      <c r="L504" s="62"/>
      <c r="M504" s="65"/>
      <c r="T504" s="66"/>
      <c r="AT504" s="63" t="s">
        <v>42</v>
      </c>
      <c r="AU504" s="63" t="s">
        <v>20</v>
      </c>
      <c r="AV504" s="7" t="s">
        <v>54</v>
      </c>
      <c r="AW504" s="7" t="s">
        <v>10</v>
      </c>
      <c r="AX504" s="7" t="s">
        <v>18</v>
      </c>
      <c r="AY504" s="63" t="s">
        <v>34</v>
      </c>
    </row>
    <row r="505" spans="2:51" s="4" customFormat="1" ht="12" hidden="1" outlineLevel="1" x14ac:dyDescent="0.2">
      <c r="B505" s="46"/>
      <c r="C505" s="32"/>
      <c r="D505" s="47" t="s">
        <v>42</v>
      </c>
      <c r="E505" s="48" t="s">
        <v>0</v>
      </c>
      <c r="F505" s="49" t="s">
        <v>109</v>
      </c>
      <c r="H505" s="119" t="s">
        <v>0</v>
      </c>
      <c r="J505" s="69"/>
      <c r="L505" s="46"/>
      <c r="M505" s="50"/>
      <c r="T505" s="51"/>
      <c r="AT505" s="48" t="s">
        <v>42</v>
      </c>
      <c r="AU505" s="48" t="s">
        <v>20</v>
      </c>
      <c r="AV505" s="4" t="s">
        <v>19</v>
      </c>
      <c r="AW505" s="4" t="s">
        <v>10</v>
      </c>
      <c r="AX505" s="4" t="s">
        <v>18</v>
      </c>
      <c r="AY505" s="48" t="s">
        <v>34</v>
      </c>
    </row>
    <row r="506" spans="2:51" s="5" customFormat="1" ht="12" hidden="1" outlineLevel="1" x14ac:dyDescent="0.2">
      <c r="B506" s="52"/>
      <c r="C506" s="32"/>
      <c r="D506" s="47" t="s">
        <v>42</v>
      </c>
      <c r="E506" s="53" t="s">
        <v>0</v>
      </c>
      <c r="F506" s="54" t="s">
        <v>317</v>
      </c>
      <c r="H506" s="120">
        <v>94.66</v>
      </c>
      <c r="J506" s="69"/>
      <c r="L506" s="52"/>
      <c r="M506" s="55"/>
      <c r="T506" s="56"/>
      <c r="AT506" s="53" t="s">
        <v>42</v>
      </c>
      <c r="AU506" s="53" t="s">
        <v>20</v>
      </c>
      <c r="AV506" s="5" t="s">
        <v>20</v>
      </c>
      <c r="AW506" s="5" t="s">
        <v>10</v>
      </c>
      <c r="AX506" s="5" t="s">
        <v>18</v>
      </c>
      <c r="AY506" s="53" t="s">
        <v>34</v>
      </c>
    </row>
    <row r="507" spans="2:51" s="4" customFormat="1" ht="12" hidden="1" outlineLevel="1" x14ac:dyDescent="0.2">
      <c r="B507" s="46"/>
      <c r="C507" s="32"/>
      <c r="D507" s="47" t="s">
        <v>42</v>
      </c>
      <c r="E507" s="48" t="s">
        <v>0</v>
      </c>
      <c r="F507" s="49" t="s">
        <v>318</v>
      </c>
      <c r="H507" s="119" t="s">
        <v>0</v>
      </c>
      <c r="J507" s="69"/>
      <c r="L507" s="46"/>
      <c r="M507" s="50"/>
      <c r="T507" s="51"/>
      <c r="AT507" s="48" t="s">
        <v>42</v>
      </c>
      <c r="AU507" s="48" t="s">
        <v>20</v>
      </c>
      <c r="AV507" s="4" t="s">
        <v>19</v>
      </c>
      <c r="AW507" s="4" t="s">
        <v>10</v>
      </c>
      <c r="AX507" s="4" t="s">
        <v>18</v>
      </c>
      <c r="AY507" s="48" t="s">
        <v>34</v>
      </c>
    </row>
    <row r="508" spans="2:51" s="5" customFormat="1" ht="12" hidden="1" outlineLevel="1" x14ac:dyDescent="0.2">
      <c r="B508" s="52"/>
      <c r="C508" s="32"/>
      <c r="D508" s="47" t="s">
        <v>42</v>
      </c>
      <c r="E508" s="53" t="s">
        <v>0</v>
      </c>
      <c r="F508" s="54" t="s">
        <v>319</v>
      </c>
      <c r="H508" s="120">
        <v>142.1</v>
      </c>
      <c r="J508" s="69"/>
      <c r="L508" s="52"/>
      <c r="M508" s="55"/>
      <c r="T508" s="56"/>
      <c r="AT508" s="53" t="s">
        <v>42</v>
      </c>
      <c r="AU508" s="53" t="s">
        <v>20</v>
      </c>
      <c r="AV508" s="5" t="s">
        <v>20</v>
      </c>
      <c r="AW508" s="5" t="s">
        <v>10</v>
      </c>
      <c r="AX508" s="5" t="s">
        <v>18</v>
      </c>
      <c r="AY508" s="53" t="s">
        <v>34</v>
      </c>
    </row>
    <row r="509" spans="2:51" s="4" customFormat="1" ht="12" hidden="1" outlineLevel="1" x14ac:dyDescent="0.2">
      <c r="B509" s="46"/>
      <c r="C509" s="32"/>
      <c r="D509" s="47" t="s">
        <v>42</v>
      </c>
      <c r="E509" s="48" t="s">
        <v>0</v>
      </c>
      <c r="F509" s="49" t="s">
        <v>114</v>
      </c>
      <c r="H509" s="119" t="s">
        <v>0</v>
      </c>
      <c r="J509" s="69"/>
      <c r="L509" s="46"/>
      <c r="M509" s="50"/>
      <c r="T509" s="51"/>
      <c r="AT509" s="48" t="s">
        <v>42</v>
      </c>
      <c r="AU509" s="48" t="s">
        <v>20</v>
      </c>
      <c r="AV509" s="4" t="s">
        <v>19</v>
      </c>
      <c r="AW509" s="4" t="s">
        <v>10</v>
      </c>
      <c r="AX509" s="4" t="s">
        <v>18</v>
      </c>
      <c r="AY509" s="48" t="s">
        <v>34</v>
      </c>
    </row>
    <row r="510" spans="2:51" s="5" customFormat="1" ht="12" hidden="1" outlineLevel="1" x14ac:dyDescent="0.2">
      <c r="B510" s="52"/>
      <c r="C510" s="32"/>
      <c r="D510" s="47" t="s">
        <v>42</v>
      </c>
      <c r="E510" s="53" t="s">
        <v>0</v>
      </c>
      <c r="F510" s="54" t="s">
        <v>320</v>
      </c>
      <c r="H510" s="120">
        <v>137.5</v>
      </c>
      <c r="J510" s="69"/>
      <c r="L510" s="52"/>
      <c r="M510" s="55"/>
      <c r="T510" s="56"/>
      <c r="AT510" s="53" t="s">
        <v>42</v>
      </c>
      <c r="AU510" s="53" t="s">
        <v>20</v>
      </c>
      <c r="AV510" s="5" t="s">
        <v>20</v>
      </c>
      <c r="AW510" s="5" t="s">
        <v>10</v>
      </c>
      <c r="AX510" s="5" t="s">
        <v>18</v>
      </c>
      <c r="AY510" s="53" t="s">
        <v>34</v>
      </c>
    </row>
    <row r="511" spans="2:51" s="4" customFormat="1" ht="12" hidden="1" outlineLevel="1" x14ac:dyDescent="0.2">
      <c r="B511" s="46"/>
      <c r="C511" s="32"/>
      <c r="D511" s="47" t="s">
        <v>42</v>
      </c>
      <c r="E511" s="48" t="s">
        <v>0</v>
      </c>
      <c r="F511" s="49" t="s">
        <v>75</v>
      </c>
      <c r="H511" s="119" t="s">
        <v>0</v>
      </c>
      <c r="J511" s="69"/>
      <c r="L511" s="46"/>
      <c r="M511" s="50"/>
      <c r="T511" s="51"/>
      <c r="AT511" s="48" t="s">
        <v>42</v>
      </c>
      <c r="AU511" s="48" t="s">
        <v>20</v>
      </c>
      <c r="AV511" s="4" t="s">
        <v>19</v>
      </c>
      <c r="AW511" s="4" t="s">
        <v>10</v>
      </c>
      <c r="AX511" s="4" t="s">
        <v>18</v>
      </c>
      <c r="AY511" s="48" t="s">
        <v>34</v>
      </c>
    </row>
    <row r="512" spans="2:51" s="5" customFormat="1" ht="12" hidden="1" outlineLevel="1" x14ac:dyDescent="0.2">
      <c r="B512" s="52"/>
      <c r="C512" s="32"/>
      <c r="D512" s="47" t="s">
        <v>42</v>
      </c>
      <c r="E512" s="53" t="s">
        <v>0</v>
      </c>
      <c r="F512" s="54" t="s">
        <v>321</v>
      </c>
      <c r="H512" s="120">
        <v>165.48</v>
      </c>
      <c r="J512" s="69"/>
      <c r="L512" s="52"/>
      <c r="M512" s="55"/>
      <c r="T512" s="56"/>
      <c r="AT512" s="53" t="s">
        <v>42</v>
      </c>
      <c r="AU512" s="53" t="s">
        <v>20</v>
      </c>
      <c r="AV512" s="5" t="s">
        <v>20</v>
      </c>
      <c r="AW512" s="5" t="s">
        <v>10</v>
      </c>
      <c r="AX512" s="5" t="s">
        <v>18</v>
      </c>
      <c r="AY512" s="53" t="s">
        <v>34</v>
      </c>
    </row>
    <row r="513" spans="2:65" s="4" customFormat="1" ht="12" hidden="1" outlineLevel="1" x14ac:dyDescent="0.2">
      <c r="B513" s="46"/>
      <c r="C513" s="32"/>
      <c r="D513" s="47" t="s">
        <v>42</v>
      </c>
      <c r="E513" s="48" t="s">
        <v>0</v>
      </c>
      <c r="F513" s="49" t="s">
        <v>117</v>
      </c>
      <c r="H513" s="119" t="s">
        <v>0</v>
      </c>
      <c r="J513" s="69"/>
      <c r="L513" s="46"/>
      <c r="M513" s="50"/>
      <c r="T513" s="51"/>
      <c r="AT513" s="48" t="s">
        <v>42</v>
      </c>
      <c r="AU513" s="48" t="s">
        <v>20</v>
      </c>
      <c r="AV513" s="4" t="s">
        <v>19</v>
      </c>
      <c r="AW513" s="4" t="s">
        <v>10</v>
      </c>
      <c r="AX513" s="4" t="s">
        <v>18</v>
      </c>
      <c r="AY513" s="48" t="s">
        <v>34</v>
      </c>
    </row>
    <row r="514" spans="2:65" s="5" customFormat="1" ht="12" hidden="1" outlineLevel="1" x14ac:dyDescent="0.2">
      <c r="B514" s="52"/>
      <c r="C514" s="32"/>
      <c r="D514" s="47" t="s">
        <v>42</v>
      </c>
      <c r="E514" s="53" t="s">
        <v>0</v>
      </c>
      <c r="F514" s="54" t="s">
        <v>322</v>
      </c>
      <c r="H514" s="120">
        <v>106.07</v>
      </c>
      <c r="J514" s="69"/>
      <c r="L514" s="52"/>
      <c r="M514" s="55"/>
      <c r="T514" s="56"/>
      <c r="AT514" s="53" t="s">
        <v>42</v>
      </c>
      <c r="AU514" s="53" t="s">
        <v>20</v>
      </c>
      <c r="AV514" s="5" t="s">
        <v>20</v>
      </c>
      <c r="AW514" s="5" t="s">
        <v>10</v>
      </c>
      <c r="AX514" s="5" t="s">
        <v>18</v>
      </c>
      <c r="AY514" s="53" t="s">
        <v>34</v>
      </c>
    </row>
    <row r="515" spans="2:65" s="4" customFormat="1" ht="12" hidden="1" outlineLevel="1" x14ac:dyDescent="0.2">
      <c r="B515" s="46"/>
      <c r="C515" s="32"/>
      <c r="D515" s="47" t="s">
        <v>42</v>
      </c>
      <c r="E515" s="48" t="s">
        <v>0</v>
      </c>
      <c r="F515" s="49" t="s">
        <v>323</v>
      </c>
      <c r="H515" s="119" t="s">
        <v>0</v>
      </c>
      <c r="J515" s="69"/>
      <c r="L515" s="46"/>
      <c r="M515" s="50"/>
      <c r="T515" s="51"/>
      <c r="AT515" s="48" t="s">
        <v>42</v>
      </c>
      <c r="AU515" s="48" t="s">
        <v>20</v>
      </c>
      <c r="AV515" s="4" t="s">
        <v>19</v>
      </c>
      <c r="AW515" s="4" t="s">
        <v>10</v>
      </c>
      <c r="AX515" s="4" t="s">
        <v>18</v>
      </c>
      <c r="AY515" s="48" t="s">
        <v>34</v>
      </c>
    </row>
    <row r="516" spans="2:65" s="5" customFormat="1" ht="12" hidden="1" outlineLevel="1" x14ac:dyDescent="0.2">
      <c r="B516" s="52"/>
      <c r="C516" s="32"/>
      <c r="D516" s="47" t="s">
        <v>42</v>
      </c>
      <c r="E516" s="53" t="s">
        <v>0</v>
      </c>
      <c r="F516" s="54" t="s">
        <v>324</v>
      </c>
      <c r="H516" s="120">
        <v>18</v>
      </c>
      <c r="J516" s="69"/>
      <c r="L516" s="52"/>
      <c r="M516" s="55"/>
      <c r="T516" s="56"/>
      <c r="AT516" s="53" t="s">
        <v>42</v>
      </c>
      <c r="AU516" s="53" t="s">
        <v>20</v>
      </c>
      <c r="AV516" s="5" t="s">
        <v>20</v>
      </c>
      <c r="AW516" s="5" t="s">
        <v>10</v>
      </c>
      <c r="AX516" s="5" t="s">
        <v>18</v>
      </c>
      <c r="AY516" s="53" t="s">
        <v>34</v>
      </c>
    </row>
    <row r="517" spans="2:65" s="6" customFormat="1" ht="12" hidden="1" outlineLevel="1" x14ac:dyDescent="0.2">
      <c r="B517" s="57"/>
      <c r="C517" s="32"/>
      <c r="D517" s="47" t="s">
        <v>42</v>
      </c>
      <c r="E517" s="58" t="s">
        <v>0</v>
      </c>
      <c r="F517" s="59" t="s">
        <v>53</v>
      </c>
      <c r="H517" s="121">
        <v>1158.057</v>
      </c>
      <c r="J517" s="69"/>
      <c r="L517" s="57"/>
      <c r="M517" s="60"/>
      <c r="T517" s="61"/>
      <c r="AT517" s="58" t="s">
        <v>42</v>
      </c>
      <c r="AU517" s="58" t="s">
        <v>20</v>
      </c>
      <c r="AV517" s="6" t="s">
        <v>39</v>
      </c>
      <c r="AW517" s="6" t="s">
        <v>10</v>
      </c>
      <c r="AX517" s="6" t="s">
        <v>19</v>
      </c>
      <c r="AY517" s="58" t="s">
        <v>34</v>
      </c>
    </row>
    <row r="518" spans="2:65" s="4" customFormat="1" ht="12" hidden="1" outlineLevel="1" x14ac:dyDescent="0.2">
      <c r="B518" s="46"/>
      <c r="C518" s="32"/>
      <c r="D518" s="47" t="s">
        <v>42</v>
      </c>
      <c r="E518" s="48" t="s">
        <v>0</v>
      </c>
      <c r="F518" s="49" t="s">
        <v>326</v>
      </c>
      <c r="H518" s="119" t="s">
        <v>0</v>
      </c>
      <c r="J518" s="69"/>
      <c r="L518" s="46"/>
      <c r="M518" s="50"/>
      <c r="T518" s="51"/>
      <c r="AT518" s="48" t="s">
        <v>42</v>
      </c>
      <c r="AU518" s="48" t="s">
        <v>20</v>
      </c>
      <c r="AV518" s="4" t="s">
        <v>19</v>
      </c>
      <c r="AW518" s="4" t="s">
        <v>10</v>
      </c>
      <c r="AX518" s="4" t="s">
        <v>18</v>
      </c>
      <c r="AY518" s="48" t="s">
        <v>34</v>
      </c>
    </row>
    <row r="519" spans="2:65" s="4" customFormat="1" ht="12" hidden="1" outlineLevel="1" x14ac:dyDescent="0.2">
      <c r="B519" s="46"/>
      <c r="C519" s="32"/>
      <c r="D519" s="47" t="s">
        <v>42</v>
      </c>
      <c r="E519" s="48" t="s">
        <v>0</v>
      </c>
      <c r="F519" s="49" t="s">
        <v>43</v>
      </c>
      <c r="H519" s="119" t="s">
        <v>0</v>
      </c>
      <c r="J519" s="69"/>
      <c r="L519" s="46"/>
      <c r="M519" s="50"/>
      <c r="T519" s="51"/>
      <c r="AT519" s="48" t="s">
        <v>42</v>
      </c>
      <c r="AU519" s="48" t="s">
        <v>20</v>
      </c>
      <c r="AV519" s="4" t="s">
        <v>19</v>
      </c>
      <c r="AW519" s="4" t="s">
        <v>10</v>
      </c>
      <c r="AX519" s="4" t="s">
        <v>18</v>
      </c>
      <c r="AY519" s="48" t="s">
        <v>34</v>
      </c>
    </row>
    <row r="520" spans="2:65" s="4" customFormat="1" ht="12" hidden="1" outlineLevel="1" x14ac:dyDescent="0.2">
      <c r="B520" s="46"/>
      <c r="C520" s="32"/>
      <c r="D520" s="47" t="s">
        <v>42</v>
      </c>
      <c r="E520" s="48" t="s">
        <v>0</v>
      </c>
      <c r="F520" s="49" t="s">
        <v>325</v>
      </c>
      <c r="H520" s="119" t="s">
        <v>0</v>
      </c>
      <c r="J520" s="69"/>
      <c r="L520" s="46"/>
      <c r="M520" s="50"/>
      <c r="T520" s="51"/>
      <c r="AT520" s="48" t="s">
        <v>42</v>
      </c>
      <c r="AU520" s="48" t="s">
        <v>20</v>
      </c>
      <c r="AV520" s="4" t="s">
        <v>19</v>
      </c>
      <c r="AW520" s="4" t="s">
        <v>10</v>
      </c>
      <c r="AX520" s="4" t="s">
        <v>18</v>
      </c>
      <c r="AY520" s="48" t="s">
        <v>34</v>
      </c>
    </row>
    <row r="521" spans="2:65" s="5" customFormat="1" ht="12" hidden="1" outlineLevel="1" x14ac:dyDescent="0.2">
      <c r="B521" s="52"/>
      <c r="C521" s="32"/>
      <c r="D521" s="47" t="s">
        <v>42</v>
      </c>
      <c r="E521" s="53" t="s">
        <v>0</v>
      </c>
      <c r="F521" s="54" t="s">
        <v>327</v>
      </c>
      <c r="H521" s="120">
        <v>70</v>
      </c>
      <c r="J521" s="69"/>
      <c r="L521" s="52"/>
      <c r="M521" s="55"/>
      <c r="T521" s="56"/>
      <c r="AT521" s="53" t="s">
        <v>42</v>
      </c>
      <c r="AU521" s="53" t="s">
        <v>20</v>
      </c>
      <c r="AV521" s="5" t="s">
        <v>20</v>
      </c>
      <c r="AW521" s="5" t="s">
        <v>10</v>
      </c>
      <c r="AX521" s="5" t="s">
        <v>19</v>
      </c>
      <c r="AY521" s="53" t="s">
        <v>34</v>
      </c>
    </row>
    <row r="522" spans="2:65" s="1" customFormat="1" ht="24.2" customHeight="1" collapsed="1" x14ac:dyDescent="0.2">
      <c r="B522" s="31"/>
      <c r="C522" s="32">
        <v>70</v>
      </c>
      <c r="D522" s="32" t="s">
        <v>36</v>
      </c>
      <c r="E522" s="33" t="s">
        <v>328</v>
      </c>
      <c r="F522" s="34" t="s">
        <v>329</v>
      </c>
      <c r="G522" s="35" t="s">
        <v>91</v>
      </c>
      <c r="H522" s="36">
        <v>4560.2280000000001</v>
      </c>
      <c r="I522" s="36"/>
      <c r="J522" s="69">
        <f t="shared" ref="J522:J556" si="19">I522*H522</f>
        <v>0</v>
      </c>
      <c r="K522" s="34" t="s">
        <v>0</v>
      </c>
      <c r="L522" s="12"/>
      <c r="M522" s="37" t="s">
        <v>0</v>
      </c>
      <c r="N522" s="38" t="s">
        <v>13</v>
      </c>
      <c r="O522" s="39">
        <v>3.2000000000000001E-2</v>
      </c>
      <c r="P522" s="39">
        <f>O522*H522</f>
        <v>145.92729600000001</v>
      </c>
      <c r="Q522" s="39">
        <v>0</v>
      </c>
      <c r="R522" s="39">
        <f>Q522*H522</f>
        <v>0</v>
      </c>
      <c r="S522" s="39">
        <v>0</v>
      </c>
      <c r="T522" s="40">
        <f>S522*H522</f>
        <v>0</v>
      </c>
      <c r="AR522" s="41" t="s">
        <v>39</v>
      </c>
      <c r="AT522" s="41" t="s">
        <v>36</v>
      </c>
      <c r="AU522" s="41" t="s">
        <v>20</v>
      </c>
      <c r="AY522" s="8" t="s">
        <v>34</v>
      </c>
      <c r="BE522" s="42">
        <f>IF(N522="základní",J522,0)</f>
        <v>0</v>
      </c>
      <c r="BF522" s="42">
        <f>IF(N522="snížená",J522,0)</f>
        <v>0</v>
      </c>
      <c r="BG522" s="42">
        <f>IF(N522="zákl. přenesená",J522,0)</f>
        <v>0</v>
      </c>
      <c r="BH522" s="42">
        <f>IF(N522="sníž. přenesená",J522,0)</f>
        <v>0</v>
      </c>
      <c r="BI522" s="42">
        <f>IF(N522="nulová",J522,0)</f>
        <v>0</v>
      </c>
      <c r="BJ522" s="8" t="s">
        <v>19</v>
      </c>
      <c r="BK522" s="42">
        <f>ROUND(I522*H522,2)</f>
        <v>0</v>
      </c>
      <c r="BL522" s="8" t="s">
        <v>39</v>
      </c>
      <c r="BM522" s="41" t="s">
        <v>330</v>
      </c>
    </row>
    <row r="523" spans="2:65" s="4" customFormat="1" ht="12" hidden="1" outlineLevel="1" x14ac:dyDescent="0.2">
      <c r="B523" s="46"/>
      <c r="C523" s="32"/>
      <c r="D523" s="47" t="s">
        <v>42</v>
      </c>
      <c r="E523" s="48" t="s">
        <v>0</v>
      </c>
      <c r="F523" s="49" t="s">
        <v>331</v>
      </c>
      <c r="H523" s="119" t="s">
        <v>0</v>
      </c>
      <c r="J523" s="69"/>
      <c r="L523" s="46"/>
      <c r="M523" s="50"/>
      <c r="T523" s="51"/>
      <c r="AT523" s="48" t="s">
        <v>42</v>
      </c>
      <c r="AU523" s="48" t="s">
        <v>20</v>
      </c>
      <c r="AV523" s="4" t="s">
        <v>19</v>
      </c>
      <c r="AW523" s="4" t="s">
        <v>10</v>
      </c>
      <c r="AX523" s="4" t="s">
        <v>18</v>
      </c>
      <c r="AY523" s="48" t="s">
        <v>34</v>
      </c>
    </row>
    <row r="524" spans="2:65" s="4" customFormat="1" ht="12" hidden="1" outlineLevel="1" x14ac:dyDescent="0.2">
      <c r="B524" s="46"/>
      <c r="C524" s="32"/>
      <c r="D524" s="47" t="s">
        <v>42</v>
      </c>
      <c r="E524" s="48" t="s">
        <v>0</v>
      </c>
      <c r="F524" s="49" t="s">
        <v>43</v>
      </c>
      <c r="H524" s="119" t="s">
        <v>0</v>
      </c>
      <c r="J524" s="69"/>
      <c r="L524" s="46"/>
      <c r="M524" s="50"/>
      <c r="T524" s="51"/>
      <c r="AT524" s="48" t="s">
        <v>42</v>
      </c>
      <c r="AU524" s="48" t="s">
        <v>20</v>
      </c>
      <c r="AV524" s="4" t="s">
        <v>19</v>
      </c>
      <c r="AW524" s="4" t="s">
        <v>10</v>
      </c>
      <c r="AX524" s="4" t="s">
        <v>18</v>
      </c>
      <c r="AY524" s="48" t="s">
        <v>34</v>
      </c>
    </row>
    <row r="525" spans="2:65" s="4" customFormat="1" ht="12" hidden="1" outlineLevel="1" x14ac:dyDescent="0.2">
      <c r="B525" s="46"/>
      <c r="C525" s="32"/>
      <c r="D525" s="47" t="s">
        <v>42</v>
      </c>
      <c r="E525" s="48" t="s">
        <v>0</v>
      </c>
      <c r="F525" s="49" t="s">
        <v>44</v>
      </c>
      <c r="H525" s="119" t="s">
        <v>0</v>
      </c>
      <c r="J525" s="69"/>
      <c r="L525" s="46"/>
      <c r="M525" s="50"/>
      <c r="T525" s="51"/>
      <c r="AT525" s="48" t="s">
        <v>42</v>
      </c>
      <c r="AU525" s="48" t="s">
        <v>20</v>
      </c>
      <c r="AV525" s="4" t="s">
        <v>19</v>
      </c>
      <c r="AW525" s="4" t="s">
        <v>10</v>
      </c>
      <c r="AX525" s="4" t="s">
        <v>18</v>
      </c>
      <c r="AY525" s="48" t="s">
        <v>34</v>
      </c>
    </row>
    <row r="526" spans="2:65" s="5" customFormat="1" ht="12" hidden="1" outlineLevel="1" x14ac:dyDescent="0.2">
      <c r="B526" s="52"/>
      <c r="C526" s="32"/>
      <c r="D526" s="47" t="s">
        <v>42</v>
      </c>
      <c r="E526" s="53" t="s">
        <v>0</v>
      </c>
      <c r="F526" s="54" t="s">
        <v>309</v>
      </c>
      <c r="H526" s="120">
        <v>9.5920000000000005</v>
      </c>
      <c r="J526" s="69"/>
      <c r="L526" s="52"/>
      <c r="M526" s="55"/>
      <c r="T526" s="56"/>
      <c r="AT526" s="53" t="s">
        <v>42</v>
      </c>
      <c r="AU526" s="53" t="s">
        <v>20</v>
      </c>
      <c r="AV526" s="5" t="s">
        <v>20</v>
      </c>
      <c r="AW526" s="5" t="s">
        <v>10</v>
      </c>
      <c r="AX526" s="5" t="s">
        <v>18</v>
      </c>
      <c r="AY526" s="53" t="s">
        <v>34</v>
      </c>
    </row>
    <row r="527" spans="2:65" s="5" customFormat="1" ht="22.5" hidden="1" outlineLevel="1" x14ac:dyDescent="0.2">
      <c r="B527" s="52"/>
      <c r="C527" s="32"/>
      <c r="D527" s="47" t="s">
        <v>42</v>
      </c>
      <c r="E527" s="53" t="s">
        <v>0</v>
      </c>
      <c r="F527" s="54" t="s">
        <v>310</v>
      </c>
      <c r="H527" s="120">
        <v>12.602</v>
      </c>
      <c r="J527" s="69"/>
      <c r="L527" s="52"/>
      <c r="M527" s="55"/>
      <c r="T527" s="56"/>
      <c r="AT527" s="53" t="s">
        <v>42</v>
      </c>
      <c r="AU527" s="53" t="s">
        <v>20</v>
      </c>
      <c r="AV527" s="5" t="s">
        <v>20</v>
      </c>
      <c r="AW527" s="5" t="s">
        <v>10</v>
      </c>
      <c r="AX527" s="5" t="s">
        <v>18</v>
      </c>
      <c r="AY527" s="53" t="s">
        <v>34</v>
      </c>
    </row>
    <row r="528" spans="2:65" s="5" customFormat="1" ht="12" hidden="1" outlineLevel="1" x14ac:dyDescent="0.2">
      <c r="B528" s="52"/>
      <c r="C528" s="32"/>
      <c r="D528" s="47" t="s">
        <v>42</v>
      </c>
      <c r="E528" s="53" t="s">
        <v>0</v>
      </c>
      <c r="F528" s="54" t="s">
        <v>311</v>
      </c>
      <c r="H528" s="120">
        <v>3.2290000000000001</v>
      </c>
      <c r="J528" s="69"/>
      <c r="L528" s="52"/>
      <c r="M528" s="55"/>
      <c r="T528" s="56"/>
      <c r="AT528" s="53" t="s">
        <v>42</v>
      </c>
      <c r="AU528" s="53" t="s">
        <v>20</v>
      </c>
      <c r="AV528" s="5" t="s">
        <v>20</v>
      </c>
      <c r="AW528" s="5" t="s">
        <v>10</v>
      </c>
      <c r="AX528" s="5" t="s">
        <v>18</v>
      </c>
      <c r="AY528" s="53" t="s">
        <v>34</v>
      </c>
    </row>
    <row r="529" spans="2:51" s="5" customFormat="1" ht="12" hidden="1" outlineLevel="1" x14ac:dyDescent="0.2">
      <c r="B529" s="52"/>
      <c r="C529" s="32"/>
      <c r="D529" s="47" t="s">
        <v>42</v>
      </c>
      <c r="E529" s="53" t="s">
        <v>0</v>
      </c>
      <c r="F529" s="54" t="s">
        <v>312</v>
      </c>
      <c r="H529" s="120">
        <v>7.66</v>
      </c>
      <c r="J529" s="69"/>
      <c r="L529" s="52"/>
      <c r="M529" s="55"/>
      <c r="T529" s="56"/>
      <c r="AT529" s="53" t="s">
        <v>42</v>
      </c>
      <c r="AU529" s="53" t="s">
        <v>20</v>
      </c>
      <c r="AV529" s="5" t="s">
        <v>20</v>
      </c>
      <c r="AW529" s="5" t="s">
        <v>10</v>
      </c>
      <c r="AX529" s="5" t="s">
        <v>18</v>
      </c>
      <c r="AY529" s="53" t="s">
        <v>34</v>
      </c>
    </row>
    <row r="530" spans="2:51" s="5" customFormat="1" ht="12" hidden="1" outlineLevel="1" x14ac:dyDescent="0.2">
      <c r="B530" s="52"/>
      <c r="C530" s="32"/>
      <c r="D530" s="47" t="s">
        <v>42</v>
      </c>
      <c r="E530" s="53" t="s">
        <v>0</v>
      </c>
      <c r="F530" s="54" t="s">
        <v>313</v>
      </c>
      <c r="H530" s="120">
        <v>10.433999999999999</v>
      </c>
      <c r="J530" s="69"/>
      <c r="L530" s="52"/>
      <c r="M530" s="55"/>
      <c r="T530" s="56"/>
      <c r="AT530" s="53" t="s">
        <v>42</v>
      </c>
      <c r="AU530" s="53" t="s">
        <v>20</v>
      </c>
      <c r="AV530" s="5" t="s">
        <v>20</v>
      </c>
      <c r="AW530" s="5" t="s">
        <v>10</v>
      </c>
      <c r="AX530" s="5" t="s">
        <v>18</v>
      </c>
      <c r="AY530" s="53" t="s">
        <v>34</v>
      </c>
    </row>
    <row r="531" spans="2:51" s="5" customFormat="1" ht="22.5" hidden="1" outlineLevel="1" x14ac:dyDescent="0.2">
      <c r="B531" s="52"/>
      <c r="C531" s="32"/>
      <c r="D531" s="47" t="s">
        <v>42</v>
      </c>
      <c r="E531" s="53" t="s">
        <v>0</v>
      </c>
      <c r="F531" s="54" t="s">
        <v>314</v>
      </c>
      <c r="H531" s="120">
        <v>146.79</v>
      </c>
      <c r="J531" s="69"/>
      <c r="L531" s="52"/>
      <c r="M531" s="55"/>
      <c r="T531" s="56"/>
      <c r="AT531" s="53" t="s">
        <v>42</v>
      </c>
      <c r="AU531" s="53" t="s">
        <v>20</v>
      </c>
      <c r="AV531" s="5" t="s">
        <v>20</v>
      </c>
      <c r="AW531" s="5" t="s">
        <v>10</v>
      </c>
      <c r="AX531" s="5" t="s">
        <v>18</v>
      </c>
      <c r="AY531" s="53" t="s">
        <v>34</v>
      </c>
    </row>
    <row r="532" spans="2:51" s="5" customFormat="1" ht="22.5" hidden="1" outlineLevel="1" x14ac:dyDescent="0.2">
      <c r="B532" s="52"/>
      <c r="C532" s="32"/>
      <c r="D532" s="47" t="s">
        <v>42</v>
      </c>
      <c r="E532" s="53" t="s">
        <v>0</v>
      </c>
      <c r="F532" s="54" t="s">
        <v>315</v>
      </c>
      <c r="H532" s="120">
        <v>203.34</v>
      </c>
      <c r="J532" s="69"/>
      <c r="L532" s="52"/>
      <c r="M532" s="55"/>
      <c r="T532" s="56"/>
      <c r="AT532" s="53" t="s">
        <v>42</v>
      </c>
      <c r="AU532" s="53" t="s">
        <v>20</v>
      </c>
      <c r="AV532" s="5" t="s">
        <v>20</v>
      </c>
      <c r="AW532" s="5" t="s">
        <v>10</v>
      </c>
      <c r="AX532" s="5" t="s">
        <v>18</v>
      </c>
      <c r="AY532" s="53" t="s">
        <v>34</v>
      </c>
    </row>
    <row r="533" spans="2:51" s="5" customFormat="1" ht="12" hidden="1" outlineLevel="1" x14ac:dyDescent="0.2">
      <c r="B533" s="52"/>
      <c r="C533" s="32"/>
      <c r="D533" s="47" t="s">
        <v>42</v>
      </c>
      <c r="E533" s="53" t="s">
        <v>0</v>
      </c>
      <c r="F533" s="54" t="s">
        <v>316</v>
      </c>
      <c r="H533" s="120">
        <v>100.6</v>
      </c>
      <c r="J533" s="69"/>
      <c r="L533" s="52"/>
      <c r="M533" s="55"/>
      <c r="T533" s="56"/>
      <c r="AT533" s="53" t="s">
        <v>42</v>
      </c>
      <c r="AU533" s="53" t="s">
        <v>20</v>
      </c>
      <c r="AV533" s="5" t="s">
        <v>20</v>
      </c>
      <c r="AW533" s="5" t="s">
        <v>10</v>
      </c>
      <c r="AX533" s="5" t="s">
        <v>18</v>
      </c>
      <c r="AY533" s="53" t="s">
        <v>34</v>
      </c>
    </row>
    <row r="534" spans="2:51" s="7" customFormat="1" ht="12" hidden="1" outlineLevel="1" x14ac:dyDescent="0.2">
      <c r="B534" s="62"/>
      <c r="C534" s="32"/>
      <c r="D534" s="47" t="s">
        <v>42</v>
      </c>
      <c r="E534" s="63" t="s">
        <v>0</v>
      </c>
      <c r="F534" s="64" t="s">
        <v>148</v>
      </c>
      <c r="H534" s="122">
        <v>494.24700000000001</v>
      </c>
      <c r="J534" s="69"/>
      <c r="L534" s="62"/>
      <c r="M534" s="65"/>
      <c r="T534" s="66"/>
      <c r="AT534" s="63" t="s">
        <v>42</v>
      </c>
      <c r="AU534" s="63" t="s">
        <v>20</v>
      </c>
      <c r="AV534" s="7" t="s">
        <v>54</v>
      </c>
      <c r="AW534" s="7" t="s">
        <v>10</v>
      </c>
      <c r="AX534" s="7" t="s">
        <v>18</v>
      </c>
      <c r="AY534" s="63" t="s">
        <v>34</v>
      </c>
    </row>
    <row r="535" spans="2:51" s="4" customFormat="1" ht="12" hidden="1" outlineLevel="1" x14ac:dyDescent="0.2">
      <c r="B535" s="46"/>
      <c r="C535" s="32"/>
      <c r="D535" s="47" t="s">
        <v>42</v>
      </c>
      <c r="E535" s="48" t="s">
        <v>0</v>
      </c>
      <c r="F535" s="49" t="s">
        <v>109</v>
      </c>
      <c r="H535" s="119" t="s">
        <v>0</v>
      </c>
      <c r="J535" s="69"/>
      <c r="L535" s="46"/>
      <c r="M535" s="50"/>
      <c r="T535" s="51"/>
      <c r="AT535" s="48" t="s">
        <v>42</v>
      </c>
      <c r="AU535" s="48" t="s">
        <v>20</v>
      </c>
      <c r="AV535" s="4" t="s">
        <v>19</v>
      </c>
      <c r="AW535" s="4" t="s">
        <v>10</v>
      </c>
      <c r="AX535" s="4" t="s">
        <v>18</v>
      </c>
      <c r="AY535" s="48" t="s">
        <v>34</v>
      </c>
    </row>
    <row r="536" spans="2:51" s="5" customFormat="1" ht="12" hidden="1" outlineLevel="1" x14ac:dyDescent="0.2">
      <c r="B536" s="52"/>
      <c r="C536" s="32"/>
      <c r="D536" s="47" t="s">
        <v>42</v>
      </c>
      <c r="E536" s="53" t="s">
        <v>0</v>
      </c>
      <c r="F536" s="54" t="s">
        <v>317</v>
      </c>
      <c r="H536" s="120">
        <v>94.66</v>
      </c>
      <c r="J536" s="69"/>
      <c r="L536" s="52"/>
      <c r="M536" s="55"/>
      <c r="T536" s="56"/>
      <c r="AT536" s="53" t="s">
        <v>42</v>
      </c>
      <c r="AU536" s="53" t="s">
        <v>20</v>
      </c>
      <c r="AV536" s="5" t="s">
        <v>20</v>
      </c>
      <c r="AW536" s="5" t="s">
        <v>10</v>
      </c>
      <c r="AX536" s="5" t="s">
        <v>18</v>
      </c>
      <c r="AY536" s="53" t="s">
        <v>34</v>
      </c>
    </row>
    <row r="537" spans="2:51" s="4" customFormat="1" ht="12" hidden="1" outlineLevel="1" x14ac:dyDescent="0.2">
      <c r="B537" s="46"/>
      <c r="C537" s="32"/>
      <c r="D537" s="47" t="s">
        <v>42</v>
      </c>
      <c r="E537" s="48" t="s">
        <v>0</v>
      </c>
      <c r="F537" s="49" t="s">
        <v>318</v>
      </c>
      <c r="H537" s="119" t="s">
        <v>0</v>
      </c>
      <c r="J537" s="69"/>
      <c r="L537" s="46"/>
      <c r="M537" s="50"/>
      <c r="T537" s="51"/>
      <c r="AT537" s="48" t="s">
        <v>42</v>
      </c>
      <c r="AU537" s="48" t="s">
        <v>20</v>
      </c>
      <c r="AV537" s="4" t="s">
        <v>19</v>
      </c>
      <c r="AW537" s="4" t="s">
        <v>10</v>
      </c>
      <c r="AX537" s="4" t="s">
        <v>18</v>
      </c>
      <c r="AY537" s="48" t="s">
        <v>34</v>
      </c>
    </row>
    <row r="538" spans="2:51" s="5" customFormat="1" ht="12" hidden="1" outlineLevel="1" x14ac:dyDescent="0.2">
      <c r="B538" s="52"/>
      <c r="C538" s="32"/>
      <c r="D538" s="47" t="s">
        <v>42</v>
      </c>
      <c r="E538" s="53" t="s">
        <v>0</v>
      </c>
      <c r="F538" s="54" t="s">
        <v>319</v>
      </c>
      <c r="H538" s="120">
        <v>142.1</v>
      </c>
      <c r="J538" s="69"/>
      <c r="L538" s="52"/>
      <c r="M538" s="55"/>
      <c r="T538" s="56"/>
      <c r="AT538" s="53" t="s">
        <v>42</v>
      </c>
      <c r="AU538" s="53" t="s">
        <v>20</v>
      </c>
      <c r="AV538" s="5" t="s">
        <v>20</v>
      </c>
      <c r="AW538" s="5" t="s">
        <v>10</v>
      </c>
      <c r="AX538" s="5" t="s">
        <v>18</v>
      </c>
      <c r="AY538" s="53" t="s">
        <v>34</v>
      </c>
    </row>
    <row r="539" spans="2:51" s="4" customFormat="1" ht="12" hidden="1" outlineLevel="1" x14ac:dyDescent="0.2">
      <c r="B539" s="46"/>
      <c r="C539" s="32"/>
      <c r="D539" s="47" t="s">
        <v>42</v>
      </c>
      <c r="E539" s="48" t="s">
        <v>0</v>
      </c>
      <c r="F539" s="49" t="s">
        <v>114</v>
      </c>
      <c r="H539" s="119" t="s">
        <v>0</v>
      </c>
      <c r="J539" s="69"/>
      <c r="L539" s="46"/>
      <c r="M539" s="50"/>
      <c r="T539" s="51"/>
      <c r="AT539" s="48" t="s">
        <v>42</v>
      </c>
      <c r="AU539" s="48" t="s">
        <v>20</v>
      </c>
      <c r="AV539" s="4" t="s">
        <v>19</v>
      </c>
      <c r="AW539" s="4" t="s">
        <v>10</v>
      </c>
      <c r="AX539" s="4" t="s">
        <v>18</v>
      </c>
      <c r="AY539" s="48" t="s">
        <v>34</v>
      </c>
    </row>
    <row r="540" spans="2:51" s="5" customFormat="1" ht="12" hidden="1" outlineLevel="1" x14ac:dyDescent="0.2">
      <c r="B540" s="52"/>
      <c r="C540" s="32"/>
      <c r="D540" s="47" t="s">
        <v>42</v>
      </c>
      <c r="E540" s="53" t="s">
        <v>0</v>
      </c>
      <c r="F540" s="54" t="s">
        <v>320</v>
      </c>
      <c r="H540" s="120">
        <v>137.5</v>
      </c>
      <c r="J540" s="69"/>
      <c r="L540" s="52"/>
      <c r="M540" s="55"/>
      <c r="T540" s="56"/>
      <c r="AT540" s="53" t="s">
        <v>42</v>
      </c>
      <c r="AU540" s="53" t="s">
        <v>20</v>
      </c>
      <c r="AV540" s="5" t="s">
        <v>20</v>
      </c>
      <c r="AW540" s="5" t="s">
        <v>10</v>
      </c>
      <c r="AX540" s="5" t="s">
        <v>18</v>
      </c>
      <c r="AY540" s="53" t="s">
        <v>34</v>
      </c>
    </row>
    <row r="541" spans="2:51" s="4" customFormat="1" ht="12" hidden="1" outlineLevel="1" x14ac:dyDescent="0.2">
      <c r="B541" s="46"/>
      <c r="C541" s="32"/>
      <c r="D541" s="47" t="s">
        <v>42</v>
      </c>
      <c r="E541" s="48" t="s">
        <v>0</v>
      </c>
      <c r="F541" s="49" t="s">
        <v>75</v>
      </c>
      <c r="H541" s="119" t="s">
        <v>0</v>
      </c>
      <c r="J541" s="69"/>
      <c r="L541" s="46"/>
      <c r="M541" s="50"/>
      <c r="T541" s="51"/>
      <c r="AT541" s="48" t="s">
        <v>42</v>
      </c>
      <c r="AU541" s="48" t="s">
        <v>20</v>
      </c>
      <c r="AV541" s="4" t="s">
        <v>19</v>
      </c>
      <c r="AW541" s="4" t="s">
        <v>10</v>
      </c>
      <c r="AX541" s="4" t="s">
        <v>18</v>
      </c>
      <c r="AY541" s="48" t="s">
        <v>34</v>
      </c>
    </row>
    <row r="542" spans="2:51" s="5" customFormat="1" ht="12" hidden="1" outlineLevel="1" x14ac:dyDescent="0.2">
      <c r="B542" s="52"/>
      <c r="C542" s="32"/>
      <c r="D542" s="47" t="s">
        <v>42</v>
      </c>
      <c r="E542" s="53" t="s">
        <v>0</v>
      </c>
      <c r="F542" s="54" t="s">
        <v>321</v>
      </c>
      <c r="H542" s="120">
        <v>165.48</v>
      </c>
      <c r="J542" s="69"/>
      <c r="L542" s="52"/>
      <c r="M542" s="55"/>
      <c r="T542" s="56"/>
      <c r="AT542" s="53" t="s">
        <v>42</v>
      </c>
      <c r="AU542" s="53" t="s">
        <v>20</v>
      </c>
      <c r="AV542" s="5" t="s">
        <v>20</v>
      </c>
      <c r="AW542" s="5" t="s">
        <v>10</v>
      </c>
      <c r="AX542" s="5" t="s">
        <v>18</v>
      </c>
      <c r="AY542" s="53" t="s">
        <v>34</v>
      </c>
    </row>
    <row r="543" spans="2:51" s="4" customFormat="1" ht="12" hidden="1" outlineLevel="1" x14ac:dyDescent="0.2">
      <c r="B543" s="46"/>
      <c r="C543" s="32"/>
      <c r="D543" s="47" t="s">
        <v>42</v>
      </c>
      <c r="E543" s="48" t="s">
        <v>0</v>
      </c>
      <c r="F543" s="49" t="s">
        <v>117</v>
      </c>
      <c r="H543" s="119" t="s">
        <v>0</v>
      </c>
      <c r="J543" s="69"/>
      <c r="L543" s="46"/>
      <c r="M543" s="50"/>
      <c r="T543" s="51"/>
      <c r="AT543" s="48" t="s">
        <v>42</v>
      </c>
      <c r="AU543" s="48" t="s">
        <v>20</v>
      </c>
      <c r="AV543" s="4" t="s">
        <v>19</v>
      </c>
      <c r="AW543" s="4" t="s">
        <v>10</v>
      </c>
      <c r="AX543" s="4" t="s">
        <v>18</v>
      </c>
      <c r="AY543" s="48" t="s">
        <v>34</v>
      </c>
    </row>
    <row r="544" spans="2:51" s="5" customFormat="1" ht="12" hidden="1" outlineLevel="1" x14ac:dyDescent="0.2">
      <c r="B544" s="52"/>
      <c r="C544" s="32"/>
      <c r="D544" s="47" t="s">
        <v>42</v>
      </c>
      <c r="E544" s="53" t="s">
        <v>0</v>
      </c>
      <c r="F544" s="54" t="s">
        <v>322</v>
      </c>
      <c r="H544" s="120">
        <v>106.07</v>
      </c>
      <c r="J544" s="69"/>
      <c r="L544" s="52"/>
      <c r="M544" s="55"/>
      <c r="T544" s="56"/>
      <c r="AT544" s="53" t="s">
        <v>42</v>
      </c>
      <c r="AU544" s="53" t="s">
        <v>20</v>
      </c>
      <c r="AV544" s="5" t="s">
        <v>20</v>
      </c>
      <c r="AW544" s="5" t="s">
        <v>10</v>
      </c>
      <c r="AX544" s="5" t="s">
        <v>18</v>
      </c>
      <c r="AY544" s="53" t="s">
        <v>34</v>
      </c>
    </row>
    <row r="545" spans="2:65" s="6" customFormat="1" ht="12" hidden="1" outlineLevel="1" x14ac:dyDescent="0.2">
      <c r="B545" s="57"/>
      <c r="C545" s="32"/>
      <c r="D545" s="47" t="s">
        <v>42</v>
      </c>
      <c r="E545" s="58" t="s">
        <v>0</v>
      </c>
      <c r="F545" s="59" t="s">
        <v>53</v>
      </c>
      <c r="H545" s="121">
        <v>1140.057</v>
      </c>
      <c r="J545" s="69"/>
      <c r="L545" s="57"/>
      <c r="M545" s="60"/>
      <c r="T545" s="61"/>
      <c r="AT545" s="58" t="s">
        <v>42</v>
      </c>
      <c r="AU545" s="58" t="s">
        <v>20</v>
      </c>
      <c r="AV545" s="6" t="s">
        <v>39</v>
      </c>
      <c r="AW545" s="6" t="s">
        <v>10</v>
      </c>
      <c r="AX545" s="6" t="s">
        <v>19</v>
      </c>
      <c r="AY545" s="58" t="s">
        <v>34</v>
      </c>
    </row>
    <row r="546" spans="2:65" s="5" customFormat="1" ht="12" hidden="1" outlineLevel="1" x14ac:dyDescent="0.2">
      <c r="B546" s="52"/>
      <c r="C546" s="32"/>
      <c r="D546" s="47" t="s">
        <v>42</v>
      </c>
      <c r="F546" s="54" t="s">
        <v>332</v>
      </c>
      <c r="H546" s="120">
        <v>4560.2280000000001</v>
      </c>
      <c r="J546" s="69"/>
      <c r="L546" s="52"/>
      <c r="M546" s="55"/>
      <c r="T546" s="56"/>
      <c r="AT546" s="53" t="s">
        <v>42</v>
      </c>
      <c r="AU546" s="53" t="s">
        <v>20</v>
      </c>
      <c r="AV546" s="5" t="s">
        <v>20</v>
      </c>
      <c r="AW546" s="5" t="s">
        <v>1</v>
      </c>
      <c r="AX546" s="5" t="s">
        <v>19</v>
      </c>
      <c r="AY546" s="53" t="s">
        <v>34</v>
      </c>
    </row>
    <row r="547" spans="2:65" s="1" customFormat="1" ht="24.2" customHeight="1" collapsed="1" x14ac:dyDescent="0.2">
      <c r="B547" s="31"/>
      <c r="C547" s="32">
        <v>71</v>
      </c>
      <c r="D547" s="32" t="s">
        <v>36</v>
      </c>
      <c r="E547" s="33" t="s">
        <v>333</v>
      </c>
      <c r="F547" s="34" t="s">
        <v>334</v>
      </c>
      <c r="G547" s="35" t="s">
        <v>70</v>
      </c>
      <c r="H547" s="36">
        <v>5</v>
      </c>
      <c r="I547" s="36"/>
      <c r="J547" s="69">
        <f t="shared" si="19"/>
        <v>0</v>
      </c>
      <c r="K547" s="34" t="s">
        <v>38</v>
      </c>
      <c r="L547" s="12"/>
      <c r="M547" s="37" t="s">
        <v>0</v>
      </c>
      <c r="N547" s="38" t="s">
        <v>13</v>
      </c>
      <c r="O547" s="39">
        <v>1.07</v>
      </c>
      <c r="P547" s="39">
        <f>O547*H547</f>
        <v>5.3500000000000005</v>
      </c>
      <c r="Q547" s="39">
        <v>4.5969999999999997E-2</v>
      </c>
      <c r="R547" s="39">
        <f>Q547*H547</f>
        <v>0.22985</v>
      </c>
      <c r="S547" s="39">
        <v>0</v>
      </c>
      <c r="T547" s="40">
        <f>S547*H547</f>
        <v>0</v>
      </c>
      <c r="AR547" s="41" t="s">
        <v>39</v>
      </c>
      <c r="AT547" s="41" t="s">
        <v>36</v>
      </c>
      <c r="AU547" s="41" t="s">
        <v>20</v>
      </c>
      <c r="AY547" s="8" t="s">
        <v>34</v>
      </c>
      <c r="BE547" s="42">
        <f>IF(N547="základní",J547,0)</f>
        <v>0</v>
      </c>
      <c r="BF547" s="42">
        <f>IF(N547="snížená",J547,0)</f>
        <v>0</v>
      </c>
      <c r="BG547" s="42">
        <f>IF(N547="zákl. přenesená",J547,0)</f>
        <v>0</v>
      </c>
      <c r="BH547" s="42">
        <f>IF(N547="sníž. přenesená",J547,0)</f>
        <v>0</v>
      </c>
      <c r="BI547" s="42">
        <f>IF(N547="nulová",J547,0)</f>
        <v>0</v>
      </c>
      <c r="BJ547" s="8" t="s">
        <v>19</v>
      </c>
      <c r="BK547" s="42">
        <f>ROUND(I547*H547,2)</f>
        <v>0</v>
      </c>
      <c r="BL547" s="8" t="s">
        <v>39</v>
      </c>
      <c r="BM547" s="41" t="s">
        <v>335</v>
      </c>
    </row>
    <row r="548" spans="2:65" s="1" customFormat="1" ht="12" hidden="1" outlineLevel="1" x14ac:dyDescent="0.2">
      <c r="B548" s="12"/>
      <c r="C548" s="32"/>
      <c r="D548" s="43" t="s">
        <v>40</v>
      </c>
      <c r="F548" s="44" t="s">
        <v>336</v>
      </c>
      <c r="H548" s="42"/>
      <c r="J548" s="69"/>
      <c r="L548" s="12"/>
      <c r="M548" s="45"/>
      <c r="T548" s="15"/>
      <c r="AT548" s="8" t="s">
        <v>40</v>
      </c>
      <c r="AU548" s="8" t="s">
        <v>20</v>
      </c>
    </row>
    <row r="549" spans="2:65" s="4" customFormat="1" ht="12" hidden="1" outlineLevel="1" x14ac:dyDescent="0.2">
      <c r="B549" s="46"/>
      <c r="C549" s="32"/>
      <c r="D549" s="47" t="s">
        <v>42</v>
      </c>
      <c r="E549" s="48" t="s">
        <v>0</v>
      </c>
      <c r="F549" s="49" t="s">
        <v>43</v>
      </c>
      <c r="H549" s="119" t="s">
        <v>0</v>
      </c>
      <c r="J549" s="69"/>
      <c r="L549" s="46"/>
      <c r="M549" s="50"/>
      <c r="T549" s="51"/>
      <c r="AT549" s="48" t="s">
        <v>42</v>
      </c>
      <c r="AU549" s="48" t="s">
        <v>20</v>
      </c>
      <c r="AV549" s="4" t="s">
        <v>19</v>
      </c>
      <c r="AW549" s="4" t="s">
        <v>10</v>
      </c>
      <c r="AX549" s="4" t="s">
        <v>18</v>
      </c>
      <c r="AY549" s="48" t="s">
        <v>34</v>
      </c>
    </row>
    <row r="550" spans="2:65" s="4" customFormat="1" ht="12" hidden="1" outlineLevel="1" x14ac:dyDescent="0.2">
      <c r="B550" s="46"/>
      <c r="C550" s="32"/>
      <c r="D550" s="47" t="s">
        <v>42</v>
      </c>
      <c r="E550" s="48" t="s">
        <v>0</v>
      </c>
      <c r="F550" s="49" t="s">
        <v>337</v>
      </c>
      <c r="H550" s="119" t="s">
        <v>0</v>
      </c>
      <c r="J550" s="69"/>
      <c r="L550" s="46"/>
      <c r="M550" s="50"/>
      <c r="T550" s="51"/>
      <c r="AT550" s="48" t="s">
        <v>42</v>
      </c>
      <c r="AU550" s="48" t="s">
        <v>20</v>
      </c>
      <c r="AV550" s="4" t="s">
        <v>19</v>
      </c>
      <c r="AW550" s="4" t="s">
        <v>10</v>
      </c>
      <c r="AX550" s="4" t="s">
        <v>18</v>
      </c>
      <c r="AY550" s="48" t="s">
        <v>34</v>
      </c>
    </row>
    <row r="551" spans="2:65" s="5" customFormat="1" ht="12" hidden="1" outlineLevel="1" x14ac:dyDescent="0.2">
      <c r="B551" s="52"/>
      <c r="C551" s="32"/>
      <c r="D551" s="47" t="s">
        <v>42</v>
      </c>
      <c r="E551" s="53" t="s">
        <v>0</v>
      </c>
      <c r="F551" s="54" t="s">
        <v>338</v>
      </c>
      <c r="H551" s="120">
        <v>5</v>
      </c>
      <c r="J551" s="69"/>
      <c r="L551" s="52"/>
      <c r="M551" s="55"/>
      <c r="T551" s="56"/>
      <c r="AT551" s="53" t="s">
        <v>42</v>
      </c>
      <c r="AU551" s="53" t="s">
        <v>20</v>
      </c>
      <c r="AV551" s="5" t="s">
        <v>20</v>
      </c>
      <c r="AW551" s="5" t="s">
        <v>10</v>
      </c>
      <c r="AX551" s="5" t="s">
        <v>19</v>
      </c>
      <c r="AY551" s="53" t="s">
        <v>34</v>
      </c>
    </row>
    <row r="552" spans="2:65" s="4" customFormat="1" ht="12" hidden="1" outlineLevel="1" x14ac:dyDescent="0.2">
      <c r="B552" s="46"/>
      <c r="C552" s="32"/>
      <c r="D552" s="47" t="s">
        <v>42</v>
      </c>
      <c r="E552" s="48" t="s">
        <v>0</v>
      </c>
      <c r="F552" s="49" t="s">
        <v>43</v>
      </c>
      <c r="H552" s="119" t="s">
        <v>0</v>
      </c>
      <c r="J552" s="69"/>
      <c r="L552" s="46"/>
      <c r="M552" s="50"/>
      <c r="T552" s="51"/>
      <c r="AT552" s="48" t="s">
        <v>42</v>
      </c>
      <c r="AU552" s="48" t="s">
        <v>20</v>
      </c>
      <c r="AV552" s="4" t="s">
        <v>19</v>
      </c>
      <c r="AW552" s="4" t="s">
        <v>10</v>
      </c>
      <c r="AX552" s="4" t="s">
        <v>18</v>
      </c>
      <c r="AY552" s="48" t="s">
        <v>34</v>
      </c>
    </row>
    <row r="553" spans="2:65" s="4" customFormat="1" ht="12" hidden="1" outlineLevel="1" x14ac:dyDescent="0.2">
      <c r="B553" s="46"/>
      <c r="C553" s="32"/>
      <c r="D553" s="47" t="s">
        <v>42</v>
      </c>
      <c r="E553" s="48" t="s">
        <v>0</v>
      </c>
      <c r="F553" s="49" t="s">
        <v>44</v>
      </c>
      <c r="H553" s="119" t="s">
        <v>0</v>
      </c>
      <c r="J553" s="69"/>
      <c r="L553" s="46"/>
      <c r="M553" s="50"/>
      <c r="T553" s="51"/>
      <c r="AT553" s="48" t="s">
        <v>42</v>
      </c>
      <c r="AU553" s="48" t="s">
        <v>20</v>
      </c>
      <c r="AV553" s="4" t="s">
        <v>19</v>
      </c>
      <c r="AW553" s="4" t="s">
        <v>10</v>
      </c>
      <c r="AX553" s="4" t="s">
        <v>18</v>
      </c>
      <c r="AY553" s="48" t="s">
        <v>34</v>
      </c>
    </row>
    <row r="554" spans="2:65" s="4" customFormat="1" ht="12" hidden="1" outlineLevel="1" x14ac:dyDescent="0.2">
      <c r="B554" s="46"/>
      <c r="C554" s="32"/>
      <c r="D554" s="47" t="s">
        <v>42</v>
      </c>
      <c r="E554" s="48" t="s">
        <v>0</v>
      </c>
      <c r="F554" s="49" t="s">
        <v>339</v>
      </c>
      <c r="H554" s="119" t="s">
        <v>0</v>
      </c>
      <c r="J554" s="69"/>
      <c r="L554" s="46"/>
      <c r="M554" s="50"/>
      <c r="T554" s="51"/>
      <c r="AT554" s="48" t="s">
        <v>42</v>
      </c>
      <c r="AU554" s="48" t="s">
        <v>20</v>
      </c>
      <c r="AV554" s="4" t="s">
        <v>19</v>
      </c>
      <c r="AW554" s="4" t="s">
        <v>10</v>
      </c>
      <c r="AX554" s="4" t="s">
        <v>18</v>
      </c>
      <c r="AY554" s="48" t="s">
        <v>34</v>
      </c>
    </row>
    <row r="555" spans="2:65" s="5" customFormat="1" ht="12" hidden="1" outlineLevel="1" x14ac:dyDescent="0.2">
      <c r="B555" s="52"/>
      <c r="C555" s="32"/>
      <c r="D555" s="47" t="s">
        <v>42</v>
      </c>
      <c r="E555" s="53" t="s">
        <v>0</v>
      </c>
      <c r="F555" s="54" t="s">
        <v>19</v>
      </c>
      <c r="H555" s="120">
        <v>1</v>
      </c>
      <c r="J555" s="69"/>
      <c r="L555" s="52"/>
      <c r="M555" s="55"/>
      <c r="T555" s="56"/>
      <c r="AT555" s="53" t="s">
        <v>42</v>
      </c>
      <c r="AU555" s="53" t="s">
        <v>20</v>
      </c>
      <c r="AV555" s="5" t="s">
        <v>20</v>
      </c>
      <c r="AW555" s="5" t="s">
        <v>10</v>
      </c>
      <c r="AX555" s="5" t="s">
        <v>19</v>
      </c>
      <c r="AY555" s="53" t="s">
        <v>34</v>
      </c>
    </row>
    <row r="556" spans="2:65" s="1" customFormat="1" ht="44.25" customHeight="1" collapsed="1" x14ac:dyDescent="0.2">
      <c r="B556" s="31"/>
      <c r="C556" s="32">
        <v>72</v>
      </c>
      <c r="D556" s="32" t="s">
        <v>36</v>
      </c>
      <c r="E556" s="33" t="s">
        <v>340</v>
      </c>
      <c r="F556" s="34" t="s">
        <v>341</v>
      </c>
      <c r="G556" s="35" t="s">
        <v>91</v>
      </c>
      <c r="H556" s="36">
        <v>8.7840000000000007</v>
      </c>
      <c r="I556" s="36"/>
      <c r="J556" s="69">
        <f t="shared" si="19"/>
        <v>0</v>
      </c>
      <c r="K556" s="34" t="s">
        <v>38</v>
      </c>
      <c r="L556" s="12"/>
      <c r="M556" s="37" t="s">
        <v>0</v>
      </c>
      <c r="N556" s="38" t="s">
        <v>13</v>
      </c>
      <c r="O556" s="39">
        <v>0.28399999999999997</v>
      </c>
      <c r="P556" s="39">
        <f>O556*H556</f>
        <v>2.494656</v>
      </c>
      <c r="Q556" s="39">
        <v>0</v>
      </c>
      <c r="R556" s="39">
        <f>Q556*H556</f>
        <v>0</v>
      </c>
      <c r="S556" s="39">
        <v>0.26100000000000001</v>
      </c>
      <c r="T556" s="40">
        <f>S556*H556</f>
        <v>2.2926240000000004</v>
      </c>
      <c r="AR556" s="41" t="s">
        <v>39</v>
      </c>
      <c r="AT556" s="41" t="s">
        <v>36</v>
      </c>
      <c r="AU556" s="41" t="s">
        <v>20</v>
      </c>
      <c r="AY556" s="8" t="s">
        <v>34</v>
      </c>
      <c r="BE556" s="42">
        <f>IF(N556="základní",J556,0)</f>
        <v>0</v>
      </c>
      <c r="BF556" s="42">
        <f>IF(N556="snížená",J556,0)</f>
        <v>0</v>
      </c>
      <c r="BG556" s="42">
        <f>IF(N556="zákl. přenesená",J556,0)</f>
        <v>0</v>
      </c>
      <c r="BH556" s="42">
        <f>IF(N556="sníž. přenesená",J556,0)</f>
        <v>0</v>
      </c>
      <c r="BI556" s="42">
        <f>IF(N556="nulová",J556,0)</f>
        <v>0</v>
      </c>
      <c r="BJ556" s="8" t="s">
        <v>19</v>
      </c>
      <c r="BK556" s="42">
        <f>ROUND(I556*H556,2)</f>
        <v>0</v>
      </c>
      <c r="BL556" s="8" t="s">
        <v>39</v>
      </c>
      <c r="BM556" s="41" t="s">
        <v>342</v>
      </c>
    </row>
    <row r="557" spans="2:65" s="1" customFormat="1" ht="12" hidden="1" outlineLevel="1" x14ac:dyDescent="0.2">
      <c r="B557" s="12"/>
      <c r="C557" s="32"/>
      <c r="D557" s="43" t="s">
        <v>40</v>
      </c>
      <c r="F557" s="44" t="s">
        <v>343</v>
      </c>
      <c r="H557" s="42"/>
      <c r="J557" s="69"/>
      <c r="L557" s="12"/>
      <c r="M557" s="45"/>
      <c r="T557" s="15"/>
      <c r="AT557" s="8" t="s">
        <v>40</v>
      </c>
      <c r="AU557" s="8" t="s">
        <v>20</v>
      </c>
    </row>
    <row r="558" spans="2:65" s="4" customFormat="1" ht="12" hidden="1" outlineLevel="1" x14ac:dyDescent="0.2">
      <c r="B558" s="46"/>
      <c r="C558" s="32"/>
      <c r="D558" s="47" t="s">
        <v>42</v>
      </c>
      <c r="E558" s="48" t="s">
        <v>0</v>
      </c>
      <c r="F558" s="49" t="s">
        <v>43</v>
      </c>
      <c r="H558" s="119" t="s">
        <v>0</v>
      </c>
      <c r="J558" s="69"/>
      <c r="L558" s="46"/>
      <c r="M558" s="50"/>
      <c r="T558" s="51"/>
      <c r="AT558" s="48" t="s">
        <v>42</v>
      </c>
      <c r="AU558" s="48" t="s">
        <v>20</v>
      </c>
      <c r="AV558" s="4" t="s">
        <v>19</v>
      </c>
      <c r="AW558" s="4" t="s">
        <v>10</v>
      </c>
      <c r="AX558" s="4" t="s">
        <v>18</v>
      </c>
      <c r="AY558" s="48" t="s">
        <v>34</v>
      </c>
    </row>
    <row r="559" spans="2:65" s="4" customFormat="1" ht="12" hidden="1" outlineLevel="1" x14ac:dyDescent="0.2">
      <c r="B559" s="46"/>
      <c r="C559" s="32"/>
      <c r="D559" s="47" t="s">
        <v>42</v>
      </c>
      <c r="E559" s="48" t="s">
        <v>0</v>
      </c>
      <c r="F559" s="49" t="s">
        <v>44</v>
      </c>
      <c r="H559" s="119" t="s">
        <v>0</v>
      </c>
      <c r="J559" s="69"/>
      <c r="L559" s="46"/>
      <c r="M559" s="50"/>
      <c r="T559" s="51"/>
      <c r="AT559" s="48" t="s">
        <v>42</v>
      </c>
      <c r="AU559" s="48" t="s">
        <v>20</v>
      </c>
      <c r="AV559" s="4" t="s">
        <v>19</v>
      </c>
      <c r="AW559" s="4" t="s">
        <v>10</v>
      </c>
      <c r="AX559" s="4" t="s">
        <v>18</v>
      </c>
      <c r="AY559" s="48" t="s">
        <v>34</v>
      </c>
    </row>
    <row r="560" spans="2:65" s="4" customFormat="1" ht="12" hidden="1" outlineLevel="1" x14ac:dyDescent="0.2">
      <c r="B560" s="46"/>
      <c r="C560" s="32"/>
      <c r="D560" s="47" t="s">
        <v>42</v>
      </c>
      <c r="E560" s="48" t="s">
        <v>0</v>
      </c>
      <c r="F560" s="49" t="s">
        <v>95</v>
      </c>
      <c r="H560" s="119" t="s">
        <v>0</v>
      </c>
      <c r="J560" s="69"/>
      <c r="L560" s="46"/>
      <c r="M560" s="50"/>
      <c r="T560" s="51"/>
      <c r="AT560" s="48" t="s">
        <v>42</v>
      </c>
      <c r="AU560" s="48" t="s">
        <v>20</v>
      </c>
      <c r="AV560" s="4" t="s">
        <v>19</v>
      </c>
      <c r="AW560" s="4" t="s">
        <v>10</v>
      </c>
      <c r="AX560" s="4" t="s">
        <v>18</v>
      </c>
      <c r="AY560" s="48" t="s">
        <v>34</v>
      </c>
    </row>
    <row r="561" spans="2:65" s="5" customFormat="1" ht="12" hidden="1" outlineLevel="1" x14ac:dyDescent="0.2">
      <c r="B561" s="52"/>
      <c r="C561" s="32"/>
      <c r="D561" s="47" t="s">
        <v>42</v>
      </c>
      <c r="E561" s="53" t="s">
        <v>0</v>
      </c>
      <c r="F561" s="54" t="s">
        <v>96</v>
      </c>
      <c r="H561" s="120">
        <v>2.3460000000000001</v>
      </c>
      <c r="J561" s="69"/>
      <c r="L561" s="52"/>
      <c r="M561" s="55"/>
      <c r="T561" s="56"/>
      <c r="AT561" s="53" t="s">
        <v>42</v>
      </c>
      <c r="AU561" s="53" t="s">
        <v>20</v>
      </c>
      <c r="AV561" s="5" t="s">
        <v>20</v>
      </c>
      <c r="AW561" s="5" t="s">
        <v>10</v>
      </c>
      <c r="AX561" s="5" t="s">
        <v>18</v>
      </c>
      <c r="AY561" s="53" t="s">
        <v>34</v>
      </c>
    </row>
    <row r="562" spans="2:65" s="4" customFormat="1" ht="12" hidden="1" outlineLevel="1" x14ac:dyDescent="0.2">
      <c r="B562" s="46"/>
      <c r="C562" s="32"/>
      <c r="D562" s="47" t="s">
        <v>42</v>
      </c>
      <c r="E562" s="48" t="s">
        <v>0</v>
      </c>
      <c r="F562" s="49" t="s">
        <v>211</v>
      </c>
      <c r="H562" s="119" t="s">
        <v>0</v>
      </c>
      <c r="J562" s="69"/>
      <c r="L562" s="46"/>
      <c r="M562" s="50"/>
      <c r="T562" s="51"/>
      <c r="AT562" s="48" t="s">
        <v>42</v>
      </c>
      <c r="AU562" s="48" t="s">
        <v>20</v>
      </c>
      <c r="AV562" s="4" t="s">
        <v>19</v>
      </c>
      <c r="AW562" s="4" t="s">
        <v>10</v>
      </c>
      <c r="AX562" s="4" t="s">
        <v>18</v>
      </c>
      <c r="AY562" s="48" t="s">
        <v>34</v>
      </c>
    </row>
    <row r="563" spans="2:65" s="5" customFormat="1" ht="12" hidden="1" outlineLevel="1" x14ac:dyDescent="0.2">
      <c r="B563" s="52"/>
      <c r="C563" s="32"/>
      <c r="D563" s="47" t="s">
        <v>42</v>
      </c>
      <c r="E563" s="53" t="s">
        <v>0</v>
      </c>
      <c r="F563" s="54" t="s">
        <v>344</v>
      </c>
      <c r="H563" s="120">
        <v>6.4379999999999997</v>
      </c>
      <c r="J563" s="69"/>
      <c r="L563" s="52"/>
      <c r="M563" s="55"/>
      <c r="T563" s="56"/>
      <c r="AT563" s="53" t="s">
        <v>42</v>
      </c>
      <c r="AU563" s="53" t="s">
        <v>20</v>
      </c>
      <c r="AV563" s="5" t="s">
        <v>20</v>
      </c>
      <c r="AW563" s="5" t="s">
        <v>10</v>
      </c>
      <c r="AX563" s="5" t="s">
        <v>18</v>
      </c>
      <c r="AY563" s="53" t="s">
        <v>34</v>
      </c>
    </row>
    <row r="564" spans="2:65" s="6" customFormat="1" ht="12" hidden="1" outlineLevel="1" x14ac:dyDescent="0.2">
      <c r="B564" s="57"/>
      <c r="C564" s="32"/>
      <c r="D564" s="47" t="s">
        <v>42</v>
      </c>
      <c r="E564" s="58" t="s">
        <v>0</v>
      </c>
      <c r="F564" s="59" t="s">
        <v>53</v>
      </c>
      <c r="H564" s="121">
        <v>8.7840000000000007</v>
      </c>
      <c r="J564" s="69"/>
      <c r="L564" s="57"/>
      <c r="M564" s="60"/>
      <c r="T564" s="61"/>
      <c r="AT564" s="58" t="s">
        <v>42</v>
      </c>
      <c r="AU564" s="58" t="s">
        <v>20</v>
      </c>
      <c r="AV564" s="6" t="s">
        <v>39</v>
      </c>
      <c r="AW564" s="6" t="s">
        <v>10</v>
      </c>
      <c r="AX564" s="6" t="s">
        <v>19</v>
      </c>
      <c r="AY564" s="58" t="s">
        <v>34</v>
      </c>
    </row>
    <row r="565" spans="2:65" s="1" customFormat="1" ht="12" hidden="1" outlineLevel="1" x14ac:dyDescent="0.2">
      <c r="B565" s="12"/>
      <c r="C565" s="32"/>
      <c r="D565" s="43" t="s">
        <v>40</v>
      </c>
      <c r="F565" s="44" t="s">
        <v>345</v>
      </c>
      <c r="H565" s="42"/>
      <c r="J565" s="69"/>
      <c r="L565" s="12"/>
      <c r="M565" s="45"/>
      <c r="T565" s="15"/>
      <c r="AT565" s="8" t="s">
        <v>40</v>
      </c>
      <c r="AU565" s="8" t="s">
        <v>20</v>
      </c>
    </row>
    <row r="566" spans="2:65" s="4" customFormat="1" ht="12" hidden="1" outlineLevel="1" x14ac:dyDescent="0.2">
      <c r="B566" s="46"/>
      <c r="C566" s="32"/>
      <c r="D566" s="47" t="s">
        <v>42</v>
      </c>
      <c r="E566" s="48" t="s">
        <v>0</v>
      </c>
      <c r="F566" s="49" t="s">
        <v>43</v>
      </c>
      <c r="H566" s="119" t="s">
        <v>0</v>
      </c>
      <c r="J566" s="69"/>
      <c r="L566" s="46"/>
      <c r="M566" s="50"/>
      <c r="T566" s="51"/>
      <c r="AT566" s="48" t="s">
        <v>42</v>
      </c>
      <c r="AU566" s="48" t="s">
        <v>20</v>
      </c>
      <c r="AV566" s="4" t="s">
        <v>19</v>
      </c>
      <c r="AW566" s="4" t="s">
        <v>10</v>
      </c>
      <c r="AX566" s="4" t="s">
        <v>18</v>
      </c>
      <c r="AY566" s="48" t="s">
        <v>34</v>
      </c>
    </row>
    <row r="567" spans="2:65" s="4" customFormat="1" ht="12" hidden="1" outlineLevel="1" x14ac:dyDescent="0.2">
      <c r="B567" s="46"/>
      <c r="C567" s="32"/>
      <c r="D567" s="47" t="s">
        <v>42</v>
      </c>
      <c r="E567" s="48" t="s">
        <v>0</v>
      </c>
      <c r="F567" s="49" t="s">
        <v>346</v>
      </c>
      <c r="H567" s="119" t="s">
        <v>0</v>
      </c>
      <c r="J567" s="69"/>
      <c r="L567" s="46"/>
      <c r="M567" s="50"/>
      <c r="T567" s="51"/>
      <c r="AT567" s="48" t="s">
        <v>42</v>
      </c>
      <c r="AU567" s="48" t="s">
        <v>20</v>
      </c>
      <c r="AV567" s="4" t="s">
        <v>19</v>
      </c>
      <c r="AW567" s="4" t="s">
        <v>10</v>
      </c>
      <c r="AX567" s="4" t="s">
        <v>18</v>
      </c>
      <c r="AY567" s="48" t="s">
        <v>34</v>
      </c>
    </row>
    <row r="568" spans="2:65" s="5" customFormat="1" ht="12" hidden="1" outlineLevel="1" x14ac:dyDescent="0.2">
      <c r="B568" s="52"/>
      <c r="C568" s="32"/>
      <c r="D568" s="47" t="s">
        <v>42</v>
      </c>
      <c r="E568" s="53" t="s">
        <v>0</v>
      </c>
      <c r="F568" s="54" t="s">
        <v>347</v>
      </c>
      <c r="H568" s="120">
        <v>27</v>
      </c>
      <c r="J568" s="69"/>
      <c r="L568" s="52"/>
      <c r="M568" s="55"/>
      <c r="T568" s="56"/>
      <c r="AT568" s="53" t="s">
        <v>42</v>
      </c>
      <c r="AU568" s="53" t="s">
        <v>20</v>
      </c>
      <c r="AV568" s="5" t="s">
        <v>20</v>
      </c>
      <c r="AW568" s="5" t="s">
        <v>10</v>
      </c>
      <c r="AX568" s="5" t="s">
        <v>19</v>
      </c>
      <c r="AY568" s="53" t="s">
        <v>34</v>
      </c>
    </row>
    <row r="569" spans="2:65" s="1" customFormat="1" ht="24.2" customHeight="1" collapsed="1" x14ac:dyDescent="0.2">
      <c r="B569" s="31"/>
      <c r="C569" s="32">
        <v>73</v>
      </c>
      <c r="D569" s="32" t="s">
        <v>36</v>
      </c>
      <c r="E569" s="33" t="s">
        <v>348</v>
      </c>
      <c r="F569" s="34" t="s">
        <v>349</v>
      </c>
      <c r="G569" s="35" t="s">
        <v>37</v>
      </c>
      <c r="H569" s="36">
        <v>2.9</v>
      </c>
      <c r="I569" s="36"/>
      <c r="J569" s="69">
        <f t="shared" ref="J569:J605" si="20">I569*H569</f>
        <v>0</v>
      </c>
      <c r="K569" s="34" t="s">
        <v>38</v>
      </c>
      <c r="L569" s="12"/>
      <c r="M569" s="37" t="s">
        <v>0</v>
      </c>
      <c r="N569" s="38" t="s">
        <v>13</v>
      </c>
      <c r="O569" s="39">
        <v>11.731</v>
      </c>
      <c r="P569" s="39">
        <f>O569*H569</f>
        <v>34.0199</v>
      </c>
      <c r="Q569" s="39">
        <v>0</v>
      </c>
      <c r="R569" s="39">
        <f>Q569*H569</f>
        <v>0</v>
      </c>
      <c r="S569" s="39">
        <v>2.2000000000000002</v>
      </c>
      <c r="T569" s="40">
        <f>S569*H569</f>
        <v>6.38</v>
      </c>
      <c r="AR569" s="41" t="s">
        <v>39</v>
      </c>
      <c r="AT569" s="41" t="s">
        <v>36</v>
      </c>
      <c r="AU569" s="41" t="s">
        <v>20</v>
      </c>
      <c r="AY569" s="8" t="s">
        <v>34</v>
      </c>
      <c r="BE569" s="42">
        <f>IF(N569="základní",J569,0)</f>
        <v>0</v>
      </c>
      <c r="BF569" s="42">
        <f>IF(N569="snížená",J569,0)</f>
        <v>0</v>
      </c>
      <c r="BG569" s="42">
        <f>IF(N569="zákl. přenesená",J569,0)</f>
        <v>0</v>
      </c>
      <c r="BH569" s="42">
        <f>IF(N569="sníž. přenesená",J569,0)</f>
        <v>0</v>
      </c>
      <c r="BI569" s="42">
        <f>IF(N569="nulová",J569,0)</f>
        <v>0</v>
      </c>
      <c r="BJ569" s="8" t="s">
        <v>19</v>
      </c>
      <c r="BK569" s="42">
        <f>ROUND(I569*H569,2)</f>
        <v>0</v>
      </c>
      <c r="BL569" s="8" t="s">
        <v>39</v>
      </c>
      <c r="BM569" s="41" t="s">
        <v>350</v>
      </c>
    </row>
    <row r="570" spans="2:65" s="1" customFormat="1" ht="12" hidden="1" outlineLevel="1" x14ac:dyDescent="0.2">
      <c r="B570" s="12"/>
      <c r="C570" s="32"/>
      <c r="D570" s="43" t="s">
        <v>40</v>
      </c>
      <c r="F570" s="44" t="s">
        <v>351</v>
      </c>
      <c r="H570" s="42"/>
      <c r="J570" s="69"/>
      <c r="L570" s="12"/>
      <c r="M570" s="45"/>
      <c r="T570" s="15"/>
      <c r="AT570" s="8" t="s">
        <v>40</v>
      </c>
      <c r="AU570" s="8" t="s">
        <v>20</v>
      </c>
    </row>
    <row r="571" spans="2:65" s="4" customFormat="1" ht="12" hidden="1" outlineLevel="1" x14ac:dyDescent="0.2">
      <c r="B571" s="46"/>
      <c r="C571" s="32"/>
      <c r="D571" s="47" t="s">
        <v>42</v>
      </c>
      <c r="E571" s="48" t="s">
        <v>0</v>
      </c>
      <c r="F571" s="49" t="s">
        <v>43</v>
      </c>
      <c r="H571" s="119" t="s">
        <v>0</v>
      </c>
      <c r="J571" s="69"/>
      <c r="L571" s="46"/>
      <c r="M571" s="50"/>
      <c r="T571" s="51"/>
      <c r="AT571" s="48" t="s">
        <v>42</v>
      </c>
      <c r="AU571" s="48" t="s">
        <v>20</v>
      </c>
      <c r="AV571" s="4" t="s">
        <v>19</v>
      </c>
      <c r="AW571" s="4" t="s">
        <v>10</v>
      </c>
      <c r="AX571" s="4" t="s">
        <v>18</v>
      </c>
      <c r="AY571" s="48" t="s">
        <v>34</v>
      </c>
    </row>
    <row r="572" spans="2:65" s="4" customFormat="1" ht="12" hidden="1" outlineLevel="1" x14ac:dyDescent="0.2">
      <c r="B572" s="46"/>
      <c r="C572" s="32"/>
      <c r="D572" s="47" t="s">
        <v>42</v>
      </c>
      <c r="E572" s="48" t="s">
        <v>0</v>
      </c>
      <c r="F572" s="49" t="s">
        <v>44</v>
      </c>
      <c r="H572" s="119" t="s">
        <v>0</v>
      </c>
      <c r="J572" s="69"/>
      <c r="L572" s="46"/>
      <c r="M572" s="50"/>
      <c r="T572" s="51"/>
      <c r="AT572" s="48" t="s">
        <v>42</v>
      </c>
      <c r="AU572" s="48" t="s">
        <v>20</v>
      </c>
      <c r="AV572" s="4" t="s">
        <v>19</v>
      </c>
      <c r="AW572" s="4" t="s">
        <v>10</v>
      </c>
      <c r="AX572" s="4" t="s">
        <v>18</v>
      </c>
      <c r="AY572" s="48" t="s">
        <v>34</v>
      </c>
    </row>
    <row r="573" spans="2:65" s="4" customFormat="1" ht="12" hidden="1" outlineLevel="1" x14ac:dyDescent="0.2">
      <c r="B573" s="46"/>
      <c r="C573" s="32"/>
      <c r="D573" s="47" t="s">
        <v>42</v>
      </c>
      <c r="E573" s="48" t="s">
        <v>0</v>
      </c>
      <c r="F573" s="49" t="s">
        <v>45</v>
      </c>
      <c r="H573" s="119" t="s">
        <v>0</v>
      </c>
      <c r="J573" s="69"/>
      <c r="L573" s="46"/>
      <c r="M573" s="50"/>
      <c r="T573" s="51"/>
      <c r="AT573" s="48" t="s">
        <v>42</v>
      </c>
      <c r="AU573" s="48" t="s">
        <v>20</v>
      </c>
      <c r="AV573" s="4" t="s">
        <v>19</v>
      </c>
      <c r="AW573" s="4" t="s">
        <v>10</v>
      </c>
      <c r="AX573" s="4" t="s">
        <v>18</v>
      </c>
      <c r="AY573" s="48" t="s">
        <v>34</v>
      </c>
    </row>
    <row r="574" spans="2:65" s="5" customFormat="1" ht="12" hidden="1" outlineLevel="1" x14ac:dyDescent="0.2">
      <c r="B574" s="52"/>
      <c r="C574" s="32"/>
      <c r="D574" s="47" t="s">
        <v>42</v>
      </c>
      <c r="E574" s="53" t="s">
        <v>0</v>
      </c>
      <c r="F574" s="54" t="s">
        <v>352</v>
      </c>
      <c r="H574" s="120">
        <v>0.9</v>
      </c>
      <c r="J574" s="69"/>
      <c r="L574" s="52"/>
      <c r="M574" s="55"/>
      <c r="T574" s="56"/>
      <c r="AT574" s="53" t="s">
        <v>42</v>
      </c>
      <c r="AU574" s="53" t="s">
        <v>20</v>
      </c>
      <c r="AV574" s="5" t="s">
        <v>20</v>
      </c>
      <c r="AW574" s="5" t="s">
        <v>10</v>
      </c>
      <c r="AX574" s="5" t="s">
        <v>19</v>
      </c>
      <c r="AY574" s="53" t="s">
        <v>34</v>
      </c>
    </row>
    <row r="575" spans="2:65" s="1" customFormat="1" ht="24.2" customHeight="1" collapsed="1" x14ac:dyDescent="0.2">
      <c r="B575" s="31"/>
      <c r="C575" s="32">
        <v>74</v>
      </c>
      <c r="D575" s="32" t="s">
        <v>36</v>
      </c>
      <c r="E575" s="33" t="s">
        <v>353</v>
      </c>
      <c r="F575" s="34" t="s">
        <v>354</v>
      </c>
      <c r="G575" s="35" t="s">
        <v>91</v>
      </c>
      <c r="H575" s="36">
        <v>15.814</v>
      </c>
      <c r="I575" s="36"/>
      <c r="J575" s="69">
        <f t="shared" si="20"/>
        <v>0</v>
      </c>
      <c r="K575" s="34" t="s">
        <v>38</v>
      </c>
      <c r="L575" s="12"/>
      <c r="M575" s="37" t="s">
        <v>0</v>
      </c>
      <c r="N575" s="38" t="s">
        <v>13</v>
      </c>
      <c r="O575" s="39">
        <v>0.5</v>
      </c>
      <c r="P575" s="39">
        <f>O575*H575</f>
        <v>7.907</v>
      </c>
      <c r="Q575" s="39">
        <v>0</v>
      </c>
      <c r="R575" s="39">
        <f>Q575*H575</f>
        <v>0</v>
      </c>
      <c r="S575" s="39">
        <v>0.09</v>
      </c>
      <c r="T575" s="40">
        <f>S575*H575</f>
        <v>1.42326</v>
      </c>
      <c r="AR575" s="41" t="s">
        <v>39</v>
      </c>
      <c r="AT575" s="41" t="s">
        <v>36</v>
      </c>
      <c r="AU575" s="41" t="s">
        <v>20</v>
      </c>
      <c r="AY575" s="8" t="s">
        <v>34</v>
      </c>
      <c r="BE575" s="42">
        <f>IF(N575="základní",J575,0)</f>
        <v>0</v>
      </c>
      <c r="BF575" s="42">
        <f>IF(N575="snížená",J575,0)</f>
        <v>0</v>
      </c>
      <c r="BG575" s="42">
        <f>IF(N575="zákl. přenesená",J575,0)</f>
        <v>0</v>
      </c>
      <c r="BH575" s="42">
        <f>IF(N575="sníž. přenesená",J575,0)</f>
        <v>0</v>
      </c>
      <c r="BI575" s="42">
        <f>IF(N575="nulová",J575,0)</f>
        <v>0</v>
      </c>
      <c r="BJ575" s="8" t="s">
        <v>19</v>
      </c>
      <c r="BK575" s="42">
        <f>ROUND(I575*H575,2)</f>
        <v>0</v>
      </c>
      <c r="BL575" s="8" t="s">
        <v>39</v>
      </c>
      <c r="BM575" s="41" t="s">
        <v>355</v>
      </c>
    </row>
    <row r="576" spans="2:65" s="1" customFormat="1" ht="12" hidden="1" outlineLevel="1" x14ac:dyDescent="0.2">
      <c r="B576" s="12"/>
      <c r="C576" s="32"/>
      <c r="D576" s="43" t="s">
        <v>40</v>
      </c>
      <c r="F576" s="44" t="s">
        <v>356</v>
      </c>
      <c r="H576" s="42"/>
      <c r="J576" s="69"/>
      <c r="L576" s="12"/>
      <c r="M576" s="45"/>
      <c r="T576" s="15"/>
      <c r="AT576" s="8" t="s">
        <v>40</v>
      </c>
      <c r="AU576" s="8" t="s">
        <v>20</v>
      </c>
    </row>
    <row r="577" spans="2:51" s="4" customFormat="1" ht="12" hidden="1" outlineLevel="1" x14ac:dyDescent="0.2">
      <c r="B577" s="46"/>
      <c r="C577" s="32"/>
      <c r="D577" s="47" t="s">
        <v>42</v>
      </c>
      <c r="E577" s="48" t="s">
        <v>0</v>
      </c>
      <c r="F577" s="49" t="s">
        <v>43</v>
      </c>
      <c r="H577" s="119" t="s">
        <v>0</v>
      </c>
      <c r="J577" s="69"/>
      <c r="L577" s="46"/>
      <c r="M577" s="50"/>
      <c r="T577" s="51"/>
      <c r="AT577" s="48" t="s">
        <v>42</v>
      </c>
      <c r="AU577" s="48" t="s">
        <v>20</v>
      </c>
      <c r="AV577" s="4" t="s">
        <v>19</v>
      </c>
      <c r="AW577" s="4" t="s">
        <v>10</v>
      </c>
      <c r="AX577" s="4" t="s">
        <v>18</v>
      </c>
      <c r="AY577" s="48" t="s">
        <v>34</v>
      </c>
    </row>
    <row r="578" spans="2:51" s="4" customFormat="1" ht="12" hidden="1" outlineLevel="1" x14ac:dyDescent="0.2">
      <c r="B578" s="46"/>
      <c r="C578" s="32"/>
      <c r="D578" s="47" t="s">
        <v>42</v>
      </c>
      <c r="E578" s="48" t="s">
        <v>0</v>
      </c>
      <c r="F578" s="49" t="s">
        <v>44</v>
      </c>
      <c r="H578" s="119" t="s">
        <v>0</v>
      </c>
      <c r="J578" s="69"/>
      <c r="L578" s="46"/>
      <c r="M578" s="50"/>
      <c r="T578" s="51"/>
      <c r="AT578" s="48" t="s">
        <v>42</v>
      </c>
      <c r="AU578" s="48" t="s">
        <v>20</v>
      </c>
      <c r="AV578" s="4" t="s">
        <v>19</v>
      </c>
      <c r="AW578" s="4" t="s">
        <v>10</v>
      </c>
      <c r="AX578" s="4" t="s">
        <v>18</v>
      </c>
      <c r="AY578" s="48" t="s">
        <v>34</v>
      </c>
    </row>
    <row r="579" spans="2:51" s="4" customFormat="1" ht="12" hidden="1" outlineLevel="1" x14ac:dyDescent="0.2">
      <c r="B579" s="46"/>
      <c r="C579" s="32"/>
      <c r="D579" s="47" t="s">
        <v>42</v>
      </c>
      <c r="E579" s="48" t="s">
        <v>0</v>
      </c>
      <c r="F579" s="49" t="s">
        <v>129</v>
      </c>
      <c r="H579" s="119" t="s">
        <v>0</v>
      </c>
      <c r="J579" s="69"/>
      <c r="L579" s="46"/>
      <c r="M579" s="50"/>
      <c r="T579" s="51"/>
      <c r="AT579" s="48" t="s">
        <v>42</v>
      </c>
      <c r="AU579" s="48" t="s">
        <v>20</v>
      </c>
      <c r="AV579" s="4" t="s">
        <v>19</v>
      </c>
      <c r="AW579" s="4" t="s">
        <v>10</v>
      </c>
      <c r="AX579" s="4" t="s">
        <v>18</v>
      </c>
      <c r="AY579" s="48" t="s">
        <v>34</v>
      </c>
    </row>
    <row r="580" spans="2:51" s="5" customFormat="1" ht="12" hidden="1" outlineLevel="1" x14ac:dyDescent="0.2">
      <c r="B580" s="52"/>
      <c r="C580" s="32"/>
      <c r="D580" s="47" t="s">
        <v>42</v>
      </c>
      <c r="E580" s="53" t="s">
        <v>0</v>
      </c>
      <c r="F580" s="54" t="s">
        <v>267</v>
      </c>
      <c r="H580" s="120">
        <v>1.4390000000000001</v>
      </c>
      <c r="J580" s="69"/>
      <c r="L580" s="52"/>
      <c r="M580" s="55"/>
      <c r="T580" s="56"/>
      <c r="AT580" s="53" t="s">
        <v>42</v>
      </c>
      <c r="AU580" s="53" t="s">
        <v>20</v>
      </c>
      <c r="AV580" s="5" t="s">
        <v>20</v>
      </c>
      <c r="AW580" s="5" t="s">
        <v>10</v>
      </c>
      <c r="AX580" s="5" t="s">
        <v>18</v>
      </c>
      <c r="AY580" s="53" t="s">
        <v>34</v>
      </c>
    </row>
    <row r="581" spans="2:51" s="4" customFormat="1" ht="12" hidden="1" outlineLevel="1" x14ac:dyDescent="0.2">
      <c r="B581" s="46"/>
      <c r="C581" s="32"/>
      <c r="D581" s="47" t="s">
        <v>42</v>
      </c>
      <c r="E581" s="48" t="s">
        <v>0</v>
      </c>
      <c r="F581" s="49" t="s">
        <v>134</v>
      </c>
      <c r="H581" s="119" t="s">
        <v>0</v>
      </c>
      <c r="J581" s="69"/>
      <c r="L581" s="46"/>
      <c r="M581" s="50"/>
      <c r="T581" s="51"/>
      <c r="AT581" s="48" t="s">
        <v>42</v>
      </c>
      <c r="AU581" s="48" t="s">
        <v>20</v>
      </c>
      <c r="AV581" s="4" t="s">
        <v>19</v>
      </c>
      <c r="AW581" s="4" t="s">
        <v>10</v>
      </c>
      <c r="AX581" s="4" t="s">
        <v>18</v>
      </c>
      <c r="AY581" s="48" t="s">
        <v>34</v>
      </c>
    </row>
    <row r="582" spans="2:51" s="5" customFormat="1" ht="12" hidden="1" outlineLevel="1" x14ac:dyDescent="0.2">
      <c r="B582" s="52"/>
      <c r="C582" s="32"/>
      <c r="D582" s="47" t="s">
        <v>42</v>
      </c>
      <c r="E582" s="53" t="s">
        <v>0</v>
      </c>
      <c r="F582" s="54" t="s">
        <v>268</v>
      </c>
      <c r="H582" s="120">
        <v>1.89</v>
      </c>
      <c r="J582" s="69"/>
      <c r="L582" s="52"/>
      <c r="M582" s="55"/>
      <c r="T582" s="56"/>
      <c r="AT582" s="53" t="s">
        <v>42</v>
      </c>
      <c r="AU582" s="53" t="s">
        <v>20</v>
      </c>
      <c r="AV582" s="5" t="s">
        <v>20</v>
      </c>
      <c r="AW582" s="5" t="s">
        <v>10</v>
      </c>
      <c r="AX582" s="5" t="s">
        <v>18</v>
      </c>
      <c r="AY582" s="53" t="s">
        <v>34</v>
      </c>
    </row>
    <row r="583" spans="2:51" s="4" customFormat="1" ht="12" hidden="1" outlineLevel="1" x14ac:dyDescent="0.2">
      <c r="B583" s="46"/>
      <c r="C583" s="32"/>
      <c r="D583" s="47" t="s">
        <v>42</v>
      </c>
      <c r="E583" s="48" t="s">
        <v>0</v>
      </c>
      <c r="F583" s="49" t="s">
        <v>139</v>
      </c>
      <c r="H583" s="119" t="s">
        <v>0</v>
      </c>
      <c r="J583" s="69"/>
      <c r="L583" s="46"/>
      <c r="M583" s="50"/>
      <c r="T583" s="51"/>
      <c r="AT583" s="48" t="s">
        <v>42</v>
      </c>
      <c r="AU583" s="48" t="s">
        <v>20</v>
      </c>
      <c r="AV583" s="4" t="s">
        <v>19</v>
      </c>
      <c r="AW583" s="4" t="s">
        <v>10</v>
      </c>
      <c r="AX583" s="4" t="s">
        <v>18</v>
      </c>
      <c r="AY583" s="48" t="s">
        <v>34</v>
      </c>
    </row>
    <row r="584" spans="2:51" s="5" customFormat="1" ht="12" hidden="1" outlineLevel="1" x14ac:dyDescent="0.2">
      <c r="B584" s="52"/>
      <c r="C584" s="32"/>
      <c r="D584" s="47" t="s">
        <v>42</v>
      </c>
      <c r="E584" s="53" t="s">
        <v>0</v>
      </c>
      <c r="F584" s="54" t="s">
        <v>269</v>
      </c>
      <c r="H584" s="120">
        <v>0.48499999999999999</v>
      </c>
      <c r="J584" s="69"/>
      <c r="L584" s="52"/>
      <c r="M584" s="55"/>
      <c r="T584" s="56"/>
      <c r="AT584" s="53" t="s">
        <v>42</v>
      </c>
      <c r="AU584" s="53" t="s">
        <v>20</v>
      </c>
      <c r="AV584" s="5" t="s">
        <v>20</v>
      </c>
      <c r="AW584" s="5" t="s">
        <v>10</v>
      </c>
      <c r="AX584" s="5" t="s">
        <v>18</v>
      </c>
      <c r="AY584" s="53" t="s">
        <v>34</v>
      </c>
    </row>
    <row r="585" spans="2:51" s="6" customFormat="1" ht="12" hidden="1" outlineLevel="1" x14ac:dyDescent="0.2">
      <c r="B585" s="57"/>
      <c r="C585" s="32"/>
      <c r="D585" s="47" t="s">
        <v>42</v>
      </c>
      <c r="E585" s="58" t="s">
        <v>0</v>
      </c>
      <c r="F585" s="59" t="s">
        <v>53</v>
      </c>
      <c r="H585" s="121">
        <v>3.8140000000000001</v>
      </c>
      <c r="J585" s="69"/>
      <c r="L585" s="57"/>
      <c r="M585" s="60"/>
      <c r="T585" s="61"/>
      <c r="AT585" s="58" t="s">
        <v>42</v>
      </c>
      <c r="AU585" s="58" t="s">
        <v>20</v>
      </c>
      <c r="AV585" s="6" t="s">
        <v>39</v>
      </c>
      <c r="AW585" s="6" t="s">
        <v>10</v>
      </c>
      <c r="AX585" s="6" t="s">
        <v>19</v>
      </c>
      <c r="AY585" s="58" t="s">
        <v>34</v>
      </c>
    </row>
    <row r="586" spans="2:51" s="1" customFormat="1" ht="12" hidden="1" outlineLevel="1" x14ac:dyDescent="0.2">
      <c r="B586" s="12"/>
      <c r="C586" s="32"/>
      <c r="D586" s="43" t="s">
        <v>40</v>
      </c>
      <c r="F586" s="44" t="s">
        <v>362</v>
      </c>
      <c r="H586" s="42"/>
      <c r="J586" s="69"/>
      <c r="L586" s="12"/>
      <c r="M586" s="45"/>
      <c r="T586" s="15"/>
      <c r="AT586" s="8" t="s">
        <v>40</v>
      </c>
      <c r="AU586" s="8" t="s">
        <v>20</v>
      </c>
    </row>
    <row r="587" spans="2:51" s="4" customFormat="1" ht="12" hidden="1" outlineLevel="1" x14ac:dyDescent="0.2">
      <c r="B587" s="46"/>
      <c r="C587" s="32"/>
      <c r="D587" s="47" t="s">
        <v>42</v>
      </c>
      <c r="E587" s="48" t="s">
        <v>0</v>
      </c>
      <c r="F587" s="49" t="s">
        <v>43</v>
      </c>
      <c r="H587" s="119" t="s">
        <v>0</v>
      </c>
      <c r="J587" s="69"/>
      <c r="L587" s="46"/>
      <c r="M587" s="50"/>
      <c r="T587" s="51"/>
      <c r="AT587" s="48" t="s">
        <v>42</v>
      </c>
      <c r="AU587" s="48" t="s">
        <v>20</v>
      </c>
      <c r="AV587" s="4" t="s">
        <v>19</v>
      </c>
      <c r="AW587" s="4" t="s">
        <v>10</v>
      </c>
      <c r="AX587" s="4" t="s">
        <v>18</v>
      </c>
      <c r="AY587" s="48" t="s">
        <v>34</v>
      </c>
    </row>
    <row r="588" spans="2:51" s="4" customFormat="1" ht="12" hidden="1" outlineLevel="1" x14ac:dyDescent="0.2">
      <c r="B588" s="46"/>
      <c r="C588" s="32"/>
      <c r="D588" s="47" t="s">
        <v>42</v>
      </c>
      <c r="E588" s="48" t="s">
        <v>0</v>
      </c>
      <c r="F588" s="49" t="s">
        <v>44</v>
      </c>
      <c r="H588" s="119" t="s">
        <v>0</v>
      </c>
      <c r="J588" s="69"/>
      <c r="L588" s="46"/>
      <c r="M588" s="50"/>
      <c r="T588" s="51"/>
      <c r="AT588" s="48" t="s">
        <v>42</v>
      </c>
      <c r="AU588" s="48" t="s">
        <v>20</v>
      </c>
      <c r="AV588" s="4" t="s">
        <v>19</v>
      </c>
      <c r="AW588" s="4" t="s">
        <v>10</v>
      </c>
      <c r="AX588" s="4" t="s">
        <v>18</v>
      </c>
      <c r="AY588" s="48" t="s">
        <v>34</v>
      </c>
    </row>
    <row r="589" spans="2:51" s="4" customFormat="1" ht="12" hidden="1" outlineLevel="1" x14ac:dyDescent="0.2">
      <c r="B589" s="46"/>
      <c r="C589" s="32"/>
      <c r="D589" s="47" t="s">
        <v>42</v>
      </c>
      <c r="E589" s="48" t="s">
        <v>0</v>
      </c>
      <c r="F589" s="49" t="s">
        <v>129</v>
      </c>
      <c r="H589" s="119" t="s">
        <v>0</v>
      </c>
      <c r="J589" s="69"/>
      <c r="L589" s="46"/>
      <c r="M589" s="50"/>
      <c r="T589" s="51"/>
      <c r="AT589" s="48" t="s">
        <v>42</v>
      </c>
      <c r="AU589" s="48" t="s">
        <v>20</v>
      </c>
      <c r="AV589" s="4" t="s">
        <v>19</v>
      </c>
      <c r="AW589" s="4" t="s">
        <v>10</v>
      </c>
      <c r="AX589" s="4" t="s">
        <v>18</v>
      </c>
      <c r="AY589" s="48" t="s">
        <v>34</v>
      </c>
    </row>
    <row r="590" spans="2:51" s="5" customFormat="1" ht="12" hidden="1" outlineLevel="1" x14ac:dyDescent="0.2">
      <c r="B590" s="52"/>
      <c r="C590" s="32"/>
      <c r="D590" s="47" t="s">
        <v>42</v>
      </c>
      <c r="E590" s="53" t="s">
        <v>0</v>
      </c>
      <c r="F590" s="54" t="s">
        <v>309</v>
      </c>
      <c r="H590" s="120">
        <v>9.5920000000000005</v>
      </c>
      <c r="J590" s="69"/>
      <c r="L590" s="52"/>
      <c r="M590" s="55"/>
      <c r="T590" s="56"/>
      <c r="AT590" s="53" t="s">
        <v>42</v>
      </c>
      <c r="AU590" s="53" t="s">
        <v>20</v>
      </c>
      <c r="AV590" s="5" t="s">
        <v>20</v>
      </c>
      <c r="AW590" s="5" t="s">
        <v>10</v>
      </c>
      <c r="AX590" s="5" t="s">
        <v>18</v>
      </c>
      <c r="AY590" s="53" t="s">
        <v>34</v>
      </c>
    </row>
    <row r="591" spans="2:51" s="4" customFormat="1" ht="12" hidden="1" outlineLevel="1" x14ac:dyDescent="0.2">
      <c r="B591" s="46"/>
      <c r="C591" s="32"/>
      <c r="D591" s="47" t="s">
        <v>42</v>
      </c>
      <c r="E591" s="48" t="s">
        <v>0</v>
      </c>
      <c r="F591" s="49" t="s">
        <v>134</v>
      </c>
      <c r="H591" s="119" t="s">
        <v>0</v>
      </c>
      <c r="J591" s="69"/>
      <c r="L591" s="46"/>
      <c r="M591" s="50"/>
      <c r="T591" s="51"/>
      <c r="AT591" s="48" t="s">
        <v>42</v>
      </c>
      <c r="AU591" s="48" t="s">
        <v>20</v>
      </c>
      <c r="AV591" s="4" t="s">
        <v>19</v>
      </c>
      <c r="AW591" s="4" t="s">
        <v>10</v>
      </c>
      <c r="AX591" s="4" t="s">
        <v>18</v>
      </c>
      <c r="AY591" s="48" t="s">
        <v>34</v>
      </c>
    </row>
    <row r="592" spans="2:51" s="5" customFormat="1" ht="22.5" hidden="1" outlineLevel="1" x14ac:dyDescent="0.2">
      <c r="B592" s="52"/>
      <c r="C592" s="32"/>
      <c r="D592" s="47" t="s">
        <v>42</v>
      </c>
      <c r="E592" s="53" t="s">
        <v>0</v>
      </c>
      <c r="F592" s="54" t="s">
        <v>310</v>
      </c>
      <c r="H592" s="120">
        <v>12.602</v>
      </c>
      <c r="J592" s="69"/>
      <c r="L592" s="52"/>
      <c r="M592" s="55"/>
      <c r="T592" s="56"/>
      <c r="AT592" s="53" t="s">
        <v>42</v>
      </c>
      <c r="AU592" s="53" t="s">
        <v>20</v>
      </c>
      <c r="AV592" s="5" t="s">
        <v>20</v>
      </c>
      <c r="AW592" s="5" t="s">
        <v>10</v>
      </c>
      <c r="AX592" s="5" t="s">
        <v>18</v>
      </c>
      <c r="AY592" s="53" t="s">
        <v>34</v>
      </c>
    </row>
    <row r="593" spans="2:65" s="4" customFormat="1" ht="12" hidden="1" outlineLevel="1" x14ac:dyDescent="0.2">
      <c r="B593" s="46"/>
      <c r="C593" s="32"/>
      <c r="D593" s="47" t="s">
        <v>42</v>
      </c>
      <c r="E593" s="48" t="s">
        <v>0</v>
      </c>
      <c r="F593" s="49" t="s">
        <v>139</v>
      </c>
      <c r="H593" s="119" t="s">
        <v>0</v>
      </c>
      <c r="J593" s="69"/>
      <c r="L593" s="46"/>
      <c r="M593" s="50"/>
      <c r="T593" s="51"/>
      <c r="AT593" s="48" t="s">
        <v>42</v>
      </c>
      <c r="AU593" s="48" t="s">
        <v>20</v>
      </c>
      <c r="AV593" s="4" t="s">
        <v>19</v>
      </c>
      <c r="AW593" s="4" t="s">
        <v>10</v>
      </c>
      <c r="AX593" s="4" t="s">
        <v>18</v>
      </c>
      <c r="AY593" s="48" t="s">
        <v>34</v>
      </c>
    </row>
    <row r="594" spans="2:65" s="5" customFormat="1" ht="12" hidden="1" outlineLevel="1" x14ac:dyDescent="0.2">
      <c r="B594" s="52"/>
      <c r="C594" s="32"/>
      <c r="D594" s="47" t="s">
        <v>42</v>
      </c>
      <c r="E594" s="53" t="s">
        <v>0</v>
      </c>
      <c r="F594" s="54" t="s">
        <v>311</v>
      </c>
      <c r="H594" s="120">
        <v>3.2290000000000001</v>
      </c>
      <c r="J594" s="69"/>
      <c r="L594" s="52"/>
      <c r="M594" s="55"/>
      <c r="T594" s="56"/>
      <c r="AT594" s="53" t="s">
        <v>42</v>
      </c>
      <c r="AU594" s="53" t="s">
        <v>20</v>
      </c>
      <c r="AV594" s="5" t="s">
        <v>20</v>
      </c>
      <c r="AW594" s="5" t="s">
        <v>10</v>
      </c>
      <c r="AX594" s="5" t="s">
        <v>18</v>
      </c>
      <c r="AY594" s="53" t="s">
        <v>34</v>
      </c>
    </row>
    <row r="595" spans="2:65" s="4" customFormat="1" ht="12" hidden="1" outlineLevel="1" x14ac:dyDescent="0.2">
      <c r="B595" s="46"/>
      <c r="C595" s="32"/>
      <c r="D595" s="47" t="s">
        <v>42</v>
      </c>
      <c r="E595" s="48" t="s">
        <v>0</v>
      </c>
      <c r="F595" s="49" t="s">
        <v>87</v>
      </c>
      <c r="H595" s="119" t="s">
        <v>0</v>
      </c>
      <c r="J595" s="69"/>
      <c r="L595" s="46"/>
      <c r="M595" s="50"/>
      <c r="T595" s="51"/>
      <c r="AT595" s="48" t="s">
        <v>42</v>
      </c>
      <c r="AU595" s="48" t="s">
        <v>20</v>
      </c>
      <c r="AV595" s="4" t="s">
        <v>19</v>
      </c>
      <c r="AW595" s="4" t="s">
        <v>10</v>
      </c>
      <c r="AX595" s="4" t="s">
        <v>18</v>
      </c>
      <c r="AY595" s="48" t="s">
        <v>34</v>
      </c>
    </row>
    <row r="596" spans="2:65" s="5" customFormat="1" ht="12" hidden="1" outlineLevel="1" x14ac:dyDescent="0.2">
      <c r="B596" s="52"/>
      <c r="C596" s="32"/>
      <c r="D596" s="47" t="s">
        <v>42</v>
      </c>
      <c r="E596" s="53" t="s">
        <v>0</v>
      </c>
      <c r="F596" s="54" t="s">
        <v>357</v>
      </c>
      <c r="H596" s="120">
        <v>7.8769999999999998</v>
      </c>
      <c r="J596" s="69"/>
      <c r="L596" s="52"/>
      <c r="M596" s="55"/>
      <c r="T596" s="56"/>
      <c r="AT596" s="53" t="s">
        <v>42</v>
      </c>
      <c r="AU596" s="53" t="s">
        <v>20</v>
      </c>
      <c r="AV596" s="5" t="s">
        <v>20</v>
      </c>
      <c r="AW596" s="5" t="s">
        <v>10</v>
      </c>
      <c r="AX596" s="5" t="s">
        <v>18</v>
      </c>
      <c r="AY596" s="53" t="s">
        <v>34</v>
      </c>
    </row>
    <row r="597" spans="2:65" s="4" customFormat="1" ht="12" hidden="1" outlineLevel="1" x14ac:dyDescent="0.2">
      <c r="B597" s="46"/>
      <c r="C597" s="32"/>
      <c r="D597" s="47" t="s">
        <v>42</v>
      </c>
      <c r="E597" s="48" t="s">
        <v>0</v>
      </c>
      <c r="F597" s="49" t="s">
        <v>95</v>
      </c>
      <c r="H597" s="119" t="s">
        <v>0</v>
      </c>
      <c r="J597" s="69"/>
      <c r="L597" s="46"/>
      <c r="M597" s="50"/>
      <c r="T597" s="51"/>
      <c r="AT597" s="48" t="s">
        <v>42</v>
      </c>
      <c r="AU597" s="48" t="s">
        <v>20</v>
      </c>
      <c r="AV597" s="4" t="s">
        <v>19</v>
      </c>
      <c r="AW597" s="4" t="s">
        <v>10</v>
      </c>
      <c r="AX597" s="4" t="s">
        <v>18</v>
      </c>
      <c r="AY597" s="48" t="s">
        <v>34</v>
      </c>
    </row>
    <row r="598" spans="2:65" s="5" customFormat="1" ht="12" hidden="1" outlineLevel="1" x14ac:dyDescent="0.2">
      <c r="B598" s="52"/>
      <c r="C598" s="32"/>
      <c r="D598" s="47" t="s">
        <v>42</v>
      </c>
      <c r="E598" s="53" t="s">
        <v>0</v>
      </c>
      <c r="F598" s="54" t="s">
        <v>358</v>
      </c>
      <c r="H598" s="120">
        <v>7.1710000000000003</v>
      </c>
      <c r="J598" s="69"/>
      <c r="L598" s="52"/>
      <c r="M598" s="55"/>
      <c r="T598" s="56"/>
      <c r="AT598" s="53" t="s">
        <v>42</v>
      </c>
      <c r="AU598" s="53" t="s">
        <v>20</v>
      </c>
      <c r="AV598" s="5" t="s">
        <v>20</v>
      </c>
      <c r="AW598" s="5" t="s">
        <v>10</v>
      </c>
      <c r="AX598" s="5" t="s">
        <v>18</v>
      </c>
      <c r="AY598" s="53" t="s">
        <v>34</v>
      </c>
    </row>
    <row r="599" spans="2:65" s="4" customFormat="1" ht="12" hidden="1" outlineLevel="1" x14ac:dyDescent="0.2">
      <c r="B599" s="46"/>
      <c r="C599" s="32"/>
      <c r="D599" s="47" t="s">
        <v>42</v>
      </c>
      <c r="E599" s="48" t="s">
        <v>0</v>
      </c>
      <c r="F599" s="49" t="s">
        <v>359</v>
      </c>
      <c r="H599" s="119" t="s">
        <v>0</v>
      </c>
      <c r="J599" s="69"/>
      <c r="L599" s="46"/>
      <c r="M599" s="50"/>
      <c r="T599" s="51"/>
      <c r="AT599" s="48" t="s">
        <v>42</v>
      </c>
      <c r="AU599" s="48" t="s">
        <v>20</v>
      </c>
      <c r="AV599" s="4" t="s">
        <v>19</v>
      </c>
      <c r="AW599" s="4" t="s">
        <v>10</v>
      </c>
      <c r="AX599" s="4" t="s">
        <v>18</v>
      </c>
      <c r="AY599" s="48" t="s">
        <v>34</v>
      </c>
    </row>
    <row r="600" spans="2:65" s="5" customFormat="1" ht="12" hidden="1" outlineLevel="1" x14ac:dyDescent="0.2">
      <c r="B600" s="52"/>
      <c r="C600" s="32"/>
      <c r="D600" s="47" t="s">
        <v>42</v>
      </c>
      <c r="E600" s="53" t="s">
        <v>0</v>
      </c>
      <c r="F600" s="54" t="s">
        <v>360</v>
      </c>
      <c r="H600" s="120">
        <v>0.72</v>
      </c>
      <c r="J600" s="69"/>
      <c r="L600" s="52"/>
      <c r="M600" s="55"/>
      <c r="T600" s="56"/>
      <c r="AT600" s="53" t="s">
        <v>42</v>
      </c>
      <c r="AU600" s="53" t="s">
        <v>20</v>
      </c>
      <c r="AV600" s="5" t="s">
        <v>20</v>
      </c>
      <c r="AW600" s="5" t="s">
        <v>10</v>
      </c>
      <c r="AX600" s="5" t="s">
        <v>18</v>
      </c>
      <c r="AY600" s="53" t="s">
        <v>34</v>
      </c>
    </row>
    <row r="601" spans="2:65" s="4" customFormat="1" ht="12" hidden="1" outlineLevel="1" x14ac:dyDescent="0.2">
      <c r="B601" s="46"/>
      <c r="C601" s="32"/>
      <c r="D601" s="47" t="s">
        <v>42</v>
      </c>
      <c r="E601" s="48" t="s">
        <v>0</v>
      </c>
      <c r="F601" s="49" t="s">
        <v>361</v>
      </c>
      <c r="H601" s="119" t="s">
        <v>0</v>
      </c>
      <c r="J601" s="69"/>
      <c r="L601" s="46"/>
      <c r="M601" s="50"/>
      <c r="T601" s="51"/>
      <c r="AT601" s="48" t="s">
        <v>42</v>
      </c>
      <c r="AU601" s="48" t="s">
        <v>20</v>
      </c>
      <c r="AV601" s="4" t="s">
        <v>19</v>
      </c>
      <c r="AW601" s="4" t="s">
        <v>10</v>
      </c>
      <c r="AX601" s="4" t="s">
        <v>18</v>
      </c>
      <c r="AY601" s="48" t="s">
        <v>34</v>
      </c>
    </row>
    <row r="602" spans="2:65" s="5" customFormat="1" ht="12" hidden="1" outlineLevel="1" x14ac:dyDescent="0.2">
      <c r="B602" s="52"/>
      <c r="C602" s="32"/>
      <c r="D602" s="47" t="s">
        <v>42</v>
      </c>
      <c r="E602" s="53" t="s">
        <v>0</v>
      </c>
      <c r="F602" s="54" t="s">
        <v>313</v>
      </c>
      <c r="H602" s="120">
        <v>10.433999999999999</v>
      </c>
      <c r="J602" s="69"/>
      <c r="L602" s="52"/>
      <c r="M602" s="55"/>
      <c r="T602" s="56"/>
      <c r="AT602" s="53" t="s">
        <v>42</v>
      </c>
      <c r="AU602" s="53" t="s">
        <v>20</v>
      </c>
      <c r="AV602" s="5" t="s">
        <v>20</v>
      </c>
      <c r="AW602" s="5" t="s">
        <v>10</v>
      </c>
      <c r="AX602" s="5" t="s">
        <v>18</v>
      </c>
      <c r="AY602" s="53" t="s">
        <v>34</v>
      </c>
    </row>
    <row r="603" spans="2:65" s="6" customFormat="1" ht="12" hidden="1" outlineLevel="1" x14ac:dyDescent="0.2">
      <c r="B603" s="57"/>
      <c r="C603" s="32"/>
      <c r="D603" s="47" t="s">
        <v>42</v>
      </c>
      <c r="E603" s="58" t="s">
        <v>0</v>
      </c>
      <c r="F603" s="59" t="s">
        <v>53</v>
      </c>
      <c r="H603" s="121">
        <v>51.625</v>
      </c>
      <c r="J603" s="69"/>
      <c r="L603" s="57"/>
      <c r="M603" s="60"/>
      <c r="T603" s="61"/>
      <c r="AT603" s="58" t="s">
        <v>42</v>
      </c>
      <c r="AU603" s="58" t="s">
        <v>20</v>
      </c>
      <c r="AV603" s="6" t="s">
        <v>39</v>
      </c>
      <c r="AW603" s="6" t="s">
        <v>10</v>
      </c>
      <c r="AX603" s="6" t="s">
        <v>19</v>
      </c>
      <c r="AY603" s="58" t="s">
        <v>34</v>
      </c>
    </row>
    <row r="604" spans="2:65" s="5" customFormat="1" ht="12" hidden="1" outlineLevel="1" x14ac:dyDescent="0.2">
      <c r="B604" s="52"/>
      <c r="C604" s="32"/>
      <c r="D604" s="47" t="s">
        <v>42</v>
      </c>
      <c r="F604" s="54" t="s">
        <v>363</v>
      </c>
      <c r="H604" s="120">
        <v>103.25</v>
      </c>
      <c r="J604" s="69"/>
      <c r="L604" s="52"/>
      <c r="M604" s="55"/>
      <c r="T604" s="56"/>
      <c r="AT604" s="53" t="s">
        <v>42</v>
      </c>
      <c r="AU604" s="53" t="s">
        <v>20</v>
      </c>
      <c r="AV604" s="5" t="s">
        <v>20</v>
      </c>
      <c r="AW604" s="5" t="s">
        <v>1</v>
      </c>
      <c r="AX604" s="5" t="s">
        <v>19</v>
      </c>
      <c r="AY604" s="53" t="s">
        <v>34</v>
      </c>
    </row>
    <row r="605" spans="2:65" s="1" customFormat="1" ht="44.25" customHeight="1" collapsed="1" x14ac:dyDescent="0.2">
      <c r="B605" s="31"/>
      <c r="C605" s="32">
        <v>75</v>
      </c>
      <c r="D605" s="32" t="s">
        <v>36</v>
      </c>
      <c r="E605" s="33" t="s">
        <v>364</v>
      </c>
      <c r="F605" s="34" t="s">
        <v>365</v>
      </c>
      <c r="G605" s="35" t="s">
        <v>91</v>
      </c>
      <c r="H605" s="36">
        <v>34.020000000000003</v>
      </c>
      <c r="I605" s="36"/>
      <c r="J605" s="69">
        <f t="shared" si="20"/>
        <v>0</v>
      </c>
      <c r="K605" s="34" t="s">
        <v>38</v>
      </c>
      <c r="L605" s="12"/>
      <c r="M605" s="37" t="s">
        <v>0</v>
      </c>
      <c r="N605" s="38" t="s">
        <v>13</v>
      </c>
      <c r="O605" s="39">
        <v>0.16200000000000001</v>
      </c>
      <c r="P605" s="39">
        <f>O605*H605</f>
        <v>5.5112400000000008</v>
      </c>
      <c r="Q605" s="39">
        <v>0</v>
      </c>
      <c r="R605" s="39">
        <f>Q605*H605</f>
        <v>0</v>
      </c>
      <c r="S605" s="39">
        <v>3.5000000000000003E-2</v>
      </c>
      <c r="T605" s="40">
        <f>S605*H605</f>
        <v>1.1907000000000003</v>
      </c>
      <c r="AR605" s="41" t="s">
        <v>39</v>
      </c>
      <c r="AT605" s="41" t="s">
        <v>36</v>
      </c>
      <c r="AU605" s="41" t="s">
        <v>20</v>
      </c>
      <c r="AY605" s="8" t="s">
        <v>34</v>
      </c>
      <c r="BE605" s="42">
        <f>IF(N605="základní",J605,0)</f>
        <v>0</v>
      </c>
      <c r="BF605" s="42">
        <f>IF(N605="snížená",J605,0)</f>
        <v>0</v>
      </c>
      <c r="BG605" s="42">
        <f>IF(N605="zákl. přenesená",J605,0)</f>
        <v>0</v>
      </c>
      <c r="BH605" s="42">
        <f>IF(N605="sníž. přenesená",J605,0)</f>
        <v>0</v>
      </c>
      <c r="BI605" s="42">
        <f>IF(N605="nulová",J605,0)</f>
        <v>0</v>
      </c>
      <c r="BJ605" s="8" t="s">
        <v>19</v>
      </c>
      <c r="BK605" s="42">
        <f>ROUND(I605*H605,2)</f>
        <v>0</v>
      </c>
      <c r="BL605" s="8" t="s">
        <v>39</v>
      </c>
      <c r="BM605" s="41" t="s">
        <v>366</v>
      </c>
    </row>
    <row r="606" spans="2:65" s="1" customFormat="1" ht="12" hidden="1" outlineLevel="1" x14ac:dyDescent="0.2">
      <c r="B606" s="12"/>
      <c r="C606" s="32"/>
      <c r="D606" s="43" t="s">
        <v>40</v>
      </c>
      <c r="F606" s="44" t="s">
        <v>367</v>
      </c>
      <c r="H606" s="42"/>
      <c r="J606" s="69"/>
      <c r="L606" s="12"/>
      <c r="M606" s="45"/>
      <c r="T606" s="15"/>
      <c r="AT606" s="8" t="s">
        <v>40</v>
      </c>
      <c r="AU606" s="8" t="s">
        <v>20</v>
      </c>
    </row>
    <row r="607" spans="2:65" s="4" customFormat="1" ht="12" hidden="1" outlineLevel="1" x14ac:dyDescent="0.2">
      <c r="B607" s="46"/>
      <c r="C607" s="32"/>
      <c r="D607" s="47" t="s">
        <v>42</v>
      </c>
      <c r="E607" s="48" t="s">
        <v>0</v>
      </c>
      <c r="F607" s="49" t="s">
        <v>43</v>
      </c>
      <c r="H607" s="119" t="s">
        <v>0</v>
      </c>
      <c r="J607" s="69"/>
      <c r="L607" s="46"/>
      <c r="M607" s="50"/>
      <c r="T607" s="51"/>
      <c r="AT607" s="48" t="s">
        <v>42</v>
      </c>
      <c r="AU607" s="48" t="s">
        <v>20</v>
      </c>
      <c r="AV607" s="4" t="s">
        <v>19</v>
      </c>
      <c r="AW607" s="4" t="s">
        <v>10</v>
      </c>
      <c r="AX607" s="4" t="s">
        <v>18</v>
      </c>
      <c r="AY607" s="48" t="s">
        <v>34</v>
      </c>
    </row>
    <row r="608" spans="2:65" s="4" customFormat="1" ht="12" hidden="1" outlineLevel="1" x14ac:dyDescent="0.2">
      <c r="B608" s="46"/>
      <c r="C608" s="32"/>
      <c r="D608" s="47" t="s">
        <v>42</v>
      </c>
      <c r="E608" s="48" t="s">
        <v>0</v>
      </c>
      <c r="F608" s="49" t="s">
        <v>44</v>
      </c>
      <c r="H608" s="119" t="s">
        <v>0</v>
      </c>
      <c r="J608" s="69"/>
      <c r="L608" s="46"/>
      <c r="M608" s="50"/>
      <c r="T608" s="51"/>
      <c r="AT608" s="48" t="s">
        <v>42</v>
      </c>
      <c r="AU608" s="48" t="s">
        <v>20</v>
      </c>
      <c r="AV608" s="4" t="s">
        <v>19</v>
      </c>
      <c r="AW608" s="4" t="s">
        <v>10</v>
      </c>
      <c r="AX608" s="4" t="s">
        <v>18</v>
      </c>
      <c r="AY608" s="48" t="s">
        <v>34</v>
      </c>
    </row>
    <row r="609" spans="2:65" s="4" customFormat="1" ht="12" hidden="1" outlineLevel="1" x14ac:dyDescent="0.2">
      <c r="B609" s="46"/>
      <c r="C609" s="32"/>
      <c r="D609" s="47" t="s">
        <v>42</v>
      </c>
      <c r="E609" s="48" t="s">
        <v>0</v>
      </c>
      <c r="F609" s="49" t="s">
        <v>129</v>
      </c>
      <c r="H609" s="119" t="s">
        <v>0</v>
      </c>
      <c r="J609" s="69"/>
      <c r="L609" s="46"/>
      <c r="M609" s="50"/>
      <c r="T609" s="51"/>
      <c r="AT609" s="48" t="s">
        <v>42</v>
      </c>
      <c r="AU609" s="48" t="s">
        <v>20</v>
      </c>
      <c r="AV609" s="4" t="s">
        <v>19</v>
      </c>
      <c r="AW609" s="4" t="s">
        <v>10</v>
      </c>
      <c r="AX609" s="4" t="s">
        <v>18</v>
      </c>
      <c r="AY609" s="48" t="s">
        <v>34</v>
      </c>
    </row>
    <row r="610" spans="2:65" s="5" customFormat="1" ht="12" hidden="1" outlineLevel="1" x14ac:dyDescent="0.2">
      <c r="B610" s="52"/>
      <c r="C610" s="32"/>
      <c r="D610" s="47" t="s">
        <v>42</v>
      </c>
      <c r="E610" s="53" t="s">
        <v>0</v>
      </c>
      <c r="F610" s="54" t="s">
        <v>309</v>
      </c>
      <c r="H610" s="120">
        <v>9.5920000000000005</v>
      </c>
      <c r="J610" s="69"/>
      <c r="L610" s="52"/>
      <c r="M610" s="55"/>
      <c r="T610" s="56"/>
      <c r="AT610" s="53" t="s">
        <v>42</v>
      </c>
      <c r="AU610" s="53" t="s">
        <v>20</v>
      </c>
      <c r="AV610" s="5" t="s">
        <v>20</v>
      </c>
      <c r="AW610" s="5" t="s">
        <v>10</v>
      </c>
      <c r="AX610" s="5" t="s">
        <v>18</v>
      </c>
      <c r="AY610" s="53" t="s">
        <v>34</v>
      </c>
    </row>
    <row r="611" spans="2:65" s="4" customFormat="1" ht="12" hidden="1" outlineLevel="1" x14ac:dyDescent="0.2">
      <c r="B611" s="46"/>
      <c r="C611" s="32"/>
      <c r="D611" s="47" t="s">
        <v>42</v>
      </c>
      <c r="E611" s="48" t="s">
        <v>0</v>
      </c>
      <c r="F611" s="49" t="s">
        <v>134</v>
      </c>
      <c r="H611" s="119" t="s">
        <v>0</v>
      </c>
      <c r="J611" s="69"/>
      <c r="L611" s="46"/>
      <c r="M611" s="50"/>
      <c r="T611" s="51"/>
      <c r="AT611" s="48" t="s">
        <v>42</v>
      </c>
      <c r="AU611" s="48" t="s">
        <v>20</v>
      </c>
      <c r="AV611" s="4" t="s">
        <v>19</v>
      </c>
      <c r="AW611" s="4" t="s">
        <v>10</v>
      </c>
      <c r="AX611" s="4" t="s">
        <v>18</v>
      </c>
      <c r="AY611" s="48" t="s">
        <v>34</v>
      </c>
    </row>
    <row r="612" spans="2:65" s="5" customFormat="1" ht="22.5" hidden="1" outlineLevel="1" x14ac:dyDescent="0.2">
      <c r="B612" s="52"/>
      <c r="C612" s="32"/>
      <c r="D612" s="47" t="s">
        <v>42</v>
      </c>
      <c r="E612" s="53" t="s">
        <v>0</v>
      </c>
      <c r="F612" s="54" t="s">
        <v>310</v>
      </c>
      <c r="H612" s="120">
        <v>12.602</v>
      </c>
      <c r="J612" s="69"/>
      <c r="L612" s="52"/>
      <c r="M612" s="55"/>
      <c r="T612" s="56"/>
      <c r="AT612" s="53" t="s">
        <v>42</v>
      </c>
      <c r="AU612" s="53" t="s">
        <v>20</v>
      </c>
      <c r="AV612" s="5" t="s">
        <v>20</v>
      </c>
      <c r="AW612" s="5" t="s">
        <v>10</v>
      </c>
      <c r="AX612" s="5" t="s">
        <v>18</v>
      </c>
      <c r="AY612" s="53" t="s">
        <v>34</v>
      </c>
    </row>
    <row r="613" spans="2:65" s="4" customFormat="1" ht="12" hidden="1" outlineLevel="1" x14ac:dyDescent="0.2">
      <c r="B613" s="46"/>
      <c r="C613" s="32"/>
      <c r="D613" s="47" t="s">
        <v>42</v>
      </c>
      <c r="E613" s="48" t="s">
        <v>0</v>
      </c>
      <c r="F613" s="49" t="s">
        <v>139</v>
      </c>
      <c r="H613" s="119" t="s">
        <v>0</v>
      </c>
      <c r="J613" s="69"/>
      <c r="L613" s="46"/>
      <c r="M613" s="50"/>
      <c r="T613" s="51"/>
      <c r="AT613" s="48" t="s">
        <v>42</v>
      </c>
      <c r="AU613" s="48" t="s">
        <v>20</v>
      </c>
      <c r="AV613" s="4" t="s">
        <v>19</v>
      </c>
      <c r="AW613" s="4" t="s">
        <v>10</v>
      </c>
      <c r="AX613" s="4" t="s">
        <v>18</v>
      </c>
      <c r="AY613" s="48" t="s">
        <v>34</v>
      </c>
    </row>
    <row r="614" spans="2:65" s="5" customFormat="1" ht="12" hidden="1" outlineLevel="1" x14ac:dyDescent="0.2">
      <c r="B614" s="52"/>
      <c r="C614" s="32"/>
      <c r="D614" s="47" t="s">
        <v>42</v>
      </c>
      <c r="E614" s="53" t="s">
        <v>0</v>
      </c>
      <c r="F614" s="54" t="s">
        <v>311</v>
      </c>
      <c r="H614" s="120">
        <v>3.2290000000000001</v>
      </c>
      <c r="J614" s="69"/>
      <c r="L614" s="52"/>
      <c r="M614" s="55"/>
      <c r="T614" s="56"/>
      <c r="AT614" s="53" t="s">
        <v>42</v>
      </c>
      <c r="AU614" s="53" t="s">
        <v>20</v>
      </c>
      <c r="AV614" s="5" t="s">
        <v>20</v>
      </c>
      <c r="AW614" s="5" t="s">
        <v>10</v>
      </c>
      <c r="AX614" s="5" t="s">
        <v>18</v>
      </c>
      <c r="AY614" s="53" t="s">
        <v>34</v>
      </c>
    </row>
    <row r="615" spans="2:65" s="4" customFormat="1" ht="12" hidden="1" outlineLevel="1" x14ac:dyDescent="0.2">
      <c r="B615" s="46"/>
      <c r="C615" s="32"/>
      <c r="D615" s="47" t="s">
        <v>42</v>
      </c>
      <c r="E615" s="48" t="s">
        <v>0</v>
      </c>
      <c r="F615" s="49" t="s">
        <v>87</v>
      </c>
      <c r="H615" s="119" t="s">
        <v>0</v>
      </c>
      <c r="J615" s="69"/>
      <c r="L615" s="46"/>
      <c r="M615" s="50"/>
      <c r="T615" s="51"/>
      <c r="AT615" s="48" t="s">
        <v>42</v>
      </c>
      <c r="AU615" s="48" t="s">
        <v>20</v>
      </c>
      <c r="AV615" s="4" t="s">
        <v>19</v>
      </c>
      <c r="AW615" s="4" t="s">
        <v>10</v>
      </c>
      <c r="AX615" s="4" t="s">
        <v>18</v>
      </c>
      <c r="AY615" s="48" t="s">
        <v>34</v>
      </c>
    </row>
    <row r="616" spans="2:65" s="5" customFormat="1" ht="12" hidden="1" outlineLevel="1" x14ac:dyDescent="0.2">
      <c r="B616" s="52"/>
      <c r="C616" s="32"/>
      <c r="D616" s="47" t="s">
        <v>42</v>
      </c>
      <c r="E616" s="53" t="s">
        <v>0</v>
      </c>
      <c r="F616" s="54" t="s">
        <v>357</v>
      </c>
      <c r="H616" s="120">
        <v>7.8769999999999998</v>
      </c>
      <c r="J616" s="69"/>
      <c r="L616" s="52"/>
      <c r="M616" s="55"/>
      <c r="T616" s="56"/>
      <c r="AT616" s="53" t="s">
        <v>42</v>
      </c>
      <c r="AU616" s="53" t="s">
        <v>20</v>
      </c>
      <c r="AV616" s="5" t="s">
        <v>20</v>
      </c>
      <c r="AW616" s="5" t="s">
        <v>10</v>
      </c>
      <c r="AX616" s="5" t="s">
        <v>18</v>
      </c>
      <c r="AY616" s="53" t="s">
        <v>34</v>
      </c>
    </row>
    <row r="617" spans="2:65" s="4" customFormat="1" ht="12" hidden="1" outlineLevel="1" x14ac:dyDescent="0.2">
      <c r="B617" s="46"/>
      <c r="C617" s="32"/>
      <c r="D617" s="47" t="s">
        <v>42</v>
      </c>
      <c r="E617" s="48" t="s">
        <v>0</v>
      </c>
      <c r="F617" s="49" t="s">
        <v>359</v>
      </c>
      <c r="H617" s="119" t="s">
        <v>0</v>
      </c>
      <c r="J617" s="69"/>
      <c r="L617" s="46"/>
      <c r="M617" s="50"/>
      <c r="T617" s="51"/>
      <c r="AT617" s="48" t="s">
        <v>42</v>
      </c>
      <c r="AU617" s="48" t="s">
        <v>20</v>
      </c>
      <c r="AV617" s="4" t="s">
        <v>19</v>
      </c>
      <c r="AW617" s="4" t="s">
        <v>10</v>
      </c>
      <c r="AX617" s="4" t="s">
        <v>18</v>
      </c>
      <c r="AY617" s="48" t="s">
        <v>34</v>
      </c>
    </row>
    <row r="618" spans="2:65" s="5" customFormat="1" ht="12" hidden="1" outlineLevel="1" x14ac:dyDescent="0.2">
      <c r="B618" s="52"/>
      <c r="C618" s="32"/>
      <c r="D618" s="47" t="s">
        <v>42</v>
      </c>
      <c r="E618" s="53" t="s">
        <v>0</v>
      </c>
      <c r="F618" s="54" t="s">
        <v>360</v>
      </c>
      <c r="H618" s="120">
        <v>0.72</v>
      </c>
      <c r="J618" s="69"/>
      <c r="L618" s="52"/>
      <c r="M618" s="55"/>
      <c r="T618" s="56"/>
      <c r="AT618" s="53" t="s">
        <v>42</v>
      </c>
      <c r="AU618" s="53" t="s">
        <v>20</v>
      </c>
      <c r="AV618" s="5" t="s">
        <v>20</v>
      </c>
      <c r="AW618" s="5" t="s">
        <v>10</v>
      </c>
      <c r="AX618" s="5" t="s">
        <v>18</v>
      </c>
      <c r="AY618" s="53" t="s">
        <v>34</v>
      </c>
    </row>
    <row r="619" spans="2:65" s="6" customFormat="1" ht="12" hidden="1" outlineLevel="1" x14ac:dyDescent="0.2">
      <c r="B619" s="57"/>
      <c r="C619" s="32"/>
      <c r="D619" s="47" t="s">
        <v>42</v>
      </c>
      <c r="E619" s="58" t="s">
        <v>0</v>
      </c>
      <c r="F619" s="59" t="s">
        <v>53</v>
      </c>
      <c r="H619" s="121">
        <v>34.020000000000003</v>
      </c>
      <c r="J619" s="69"/>
      <c r="L619" s="57"/>
      <c r="M619" s="60"/>
      <c r="T619" s="61"/>
      <c r="AT619" s="58" t="s">
        <v>42</v>
      </c>
      <c r="AU619" s="58" t="s">
        <v>20</v>
      </c>
      <c r="AV619" s="6" t="s">
        <v>39</v>
      </c>
      <c r="AW619" s="6" t="s">
        <v>10</v>
      </c>
      <c r="AX619" s="6" t="s">
        <v>19</v>
      </c>
      <c r="AY619" s="58" t="s">
        <v>34</v>
      </c>
    </row>
    <row r="620" spans="2:65" s="1" customFormat="1" ht="24.2" customHeight="1" collapsed="1" x14ac:dyDescent="0.2">
      <c r="B620" s="31"/>
      <c r="C620" s="32">
        <v>76</v>
      </c>
      <c r="D620" s="32" t="s">
        <v>36</v>
      </c>
      <c r="E620" s="33" t="s">
        <v>368</v>
      </c>
      <c r="F620" s="34" t="s">
        <v>369</v>
      </c>
      <c r="G620" s="35" t="s">
        <v>91</v>
      </c>
      <c r="H620" s="36">
        <v>7</v>
      </c>
      <c r="I620" s="36"/>
      <c r="J620" s="69">
        <f t="shared" ref="J620:J642" si="21">I620*H620</f>
        <v>0</v>
      </c>
      <c r="K620" s="34" t="s">
        <v>0</v>
      </c>
      <c r="L620" s="12"/>
      <c r="M620" s="37" t="s">
        <v>0</v>
      </c>
      <c r="N620" s="38" t="s">
        <v>13</v>
      </c>
      <c r="O620" s="39">
        <v>1.105</v>
      </c>
      <c r="P620" s="39">
        <f>O620*H620</f>
        <v>7.7349999999999994</v>
      </c>
      <c r="Q620" s="39">
        <v>0</v>
      </c>
      <c r="R620" s="39">
        <f>Q620*H620</f>
        <v>0</v>
      </c>
      <c r="S620" s="39">
        <v>6.5000000000000002E-2</v>
      </c>
      <c r="T620" s="40">
        <f>S620*H620</f>
        <v>0.45500000000000002</v>
      </c>
      <c r="AR620" s="41" t="s">
        <v>39</v>
      </c>
      <c r="AT620" s="41" t="s">
        <v>36</v>
      </c>
      <c r="AU620" s="41" t="s">
        <v>20</v>
      </c>
      <c r="AY620" s="8" t="s">
        <v>34</v>
      </c>
      <c r="BE620" s="42">
        <f>IF(N620="základní",J620,0)</f>
        <v>0</v>
      </c>
      <c r="BF620" s="42">
        <f>IF(N620="snížená",J620,0)</f>
        <v>0</v>
      </c>
      <c r="BG620" s="42">
        <f>IF(N620="zákl. přenesená",J620,0)</f>
        <v>0</v>
      </c>
      <c r="BH620" s="42">
        <f>IF(N620="sníž. přenesená",J620,0)</f>
        <v>0</v>
      </c>
      <c r="BI620" s="42">
        <f>IF(N620="nulová",J620,0)</f>
        <v>0</v>
      </c>
      <c r="BJ620" s="8" t="s">
        <v>19</v>
      </c>
      <c r="BK620" s="42">
        <f>ROUND(I620*H620,2)</f>
        <v>0</v>
      </c>
      <c r="BL620" s="8" t="s">
        <v>39</v>
      </c>
      <c r="BM620" s="41" t="s">
        <v>370</v>
      </c>
    </row>
    <row r="621" spans="2:65" s="4" customFormat="1" ht="12" hidden="1" outlineLevel="1" x14ac:dyDescent="0.2">
      <c r="B621" s="46"/>
      <c r="C621" s="32"/>
      <c r="D621" s="47" t="s">
        <v>42</v>
      </c>
      <c r="E621" s="48" t="s">
        <v>0</v>
      </c>
      <c r="F621" s="49" t="s">
        <v>43</v>
      </c>
      <c r="H621" s="119" t="s">
        <v>0</v>
      </c>
      <c r="J621" s="69"/>
      <c r="L621" s="46"/>
      <c r="M621" s="50"/>
      <c r="T621" s="51"/>
      <c r="AT621" s="48" t="s">
        <v>42</v>
      </c>
      <c r="AU621" s="48" t="s">
        <v>20</v>
      </c>
      <c r="AV621" s="4" t="s">
        <v>19</v>
      </c>
      <c r="AW621" s="4" t="s">
        <v>10</v>
      </c>
      <c r="AX621" s="4" t="s">
        <v>18</v>
      </c>
      <c r="AY621" s="48" t="s">
        <v>34</v>
      </c>
    </row>
    <row r="622" spans="2:65" s="4" customFormat="1" ht="12" hidden="1" outlineLevel="1" x14ac:dyDescent="0.2">
      <c r="B622" s="46"/>
      <c r="C622" s="32"/>
      <c r="D622" s="47" t="s">
        <v>42</v>
      </c>
      <c r="E622" s="48" t="s">
        <v>0</v>
      </c>
      <c r="F622" s="49" t="s">
        <v>337</v>
      </c>
      <c r="H622" s="119" t="s">
        <v>0</v>
      </c>
      <c r="J622" s="69"/>
      <c r="L622" s="46"/>
      <c r="M622" s="50"/>
      <c r="T622" s="51"/>
      <c r="AT622" s="48" t="s">
        <v>42</v>
      </c>
      <c r="AU622" s="48" t="s">
        <v>20</v>
      </c>
      <c r="AV622" s="4" t="s">
        <v>19</v>
      </c>
      <c r="AW622" s="4" t="s">
        <v>10</v>
      </c>
      <c r="AX622" s="4" t="s">
        <v>18</v>
      </c>
      <c r="AY622" s="48" t="s">
        <v>34</v>
      </c>
    </row>
    <row r="623" spans="2:65" s="5" customFormat="1" ht="12" hidden="1" outlineLevel="1" x14ac:dyDescent="0.2">
      <c r="B623" s="52"/>
      <c r="C623" s="32"/>
      <c r="D623" s="47" t="s">
        <v>42</v>
      </c>
      <c r="E623" s="53" t="s">
        <v>0</v>
      </c>
      <c r="F623" s="54" t="s">
        <v>338</v>
      </c>
      <c r="H623" s="120">
        <v>5</v>
      </c>
      <c r="J623" s="69"/>
      <c r="L623" s="52"/>
      <c r="M623" s="55"/>
      <c r="T623" s="56"/>
      <c r="AT623" s="53" t="s">
        <v>42</v>
      </c>
      <c r="AU623" s="53" t="s">
        <v>20</v>
      </c>
      <c r="AV623" s="5" t="s">
        <v>20</v>
      </c>
      <c r="AW623" s="5" t="s">
        <v>10</v>
      </c>
      <c r="AX623" s="5" t="s">
        <v>19</v>
      </c>
      <c r="AY623" s="53" t="s">
        <v>34</v>
      </c>
    </row>
    <row r="624" spans="2:65" s="4" customFormat="1" ht="12" hidden="1" outlineLevel="1" x14ac:dyDescent="0.2">
      <c r="B624" s="46"/>
      <c r="C624" s="32"/>
      <c r="D624" s="47" t="s">
        <v>42</v>
      </c>
      <c r="E624" s="48" t="s">
        <v>0</v>
      </c>
      <c r="F624" s="49" t="s">
        <v>43</v>
      </c>
      <c r="H624" s="119" t="s">
        <v>0</v>
      </c>
      <c r="J624" s="69"/>
      <c r="L624" s="46"/>
      <c r="M624" s="50"/>
      <c r="T624" s="51"/>
      <c r="AT624" s="48" t="s">
        <v>42</v>
      </c>
      <c r="AU624" s="48" t="s">
        <v>20</v>
      </c>
      <c r="AV624" s="4" t="s">
        <v>19</v>
      </c>
      <c r="AW624" s="4" t="s">
        <v>10</v>
      </c>
      <c r="AX624" s="4" t="s">
        <v>18</v>
      </c>
      <c r="AY624" s="48" t="s">
        <v>34</v>
      </c>
    </row>
    <row r="625" spans="2:65" s="4" customFormat="1" ht="12" hidden="1" outlineLevel="1" x14ac:dyDescent="0.2">
      <c r="B625" s="46"/>
      <c r="C625" s="32"/>
      <c r="D625" s="47" t="s">
        <v>42</v>
      </c>
      <c r="E625" s="48" t="s">
        <v>0</v>
      </c>
      <c r="F625" s="49" t="s">
        <v>288</v>
      </c>
      <c r="H625" s="119" t="s">
        <v>0</v>
      </c>
      <c r="J625" s="69"/>
      <c r="L625" s="46"/>
      <c r="M625" s="50"/>
      <c r="T625" s="51"/>
      <c r="AT625" s="48" t="s">
        <v>42</v>
      </c>
      <c r="AU625" s="48" t="s">
        <v>20</v>
      </c>
      <c r="AV625" s="4" t="s">
        <v>19</v>
      </c>
      <c r="AW625" s="4" t="s">
        <v>10</v>
      </c>
      <c r="AX625" s="4" t="s">
        <v>18</v>
      </c>
      <c r="AY625" s="48" t="s">
        <v>34</v>
      </c>
    </row>
    <row r="626" spans="2:65" s="5" customFormat="1" ht="12" hidden="1" outlineLevel="1" x14ac:dyDescent="0.2">
      <c r="B626" s="52"/>
      <c r="C626" s="32"/>
      <c r="D626" s="47" t="s">
        <v>42</v>
      </c>
      <c r="E626" s="53" t="s">
        <v>0</v>
      </c>
      <c r="F626" s="54" t="s">
        <v>289</v>
      </c>
      <c r="H626" s="120">
        <v>9</v>
      </c>
      <c r="J626" s="69">
        <f t="shared" si="21"/>
        <v>0</v>
      </c>
      <c r="L626" s="52"/>
      <c r="M626" s="55"/>
      <c r="T626" s="56"/>
      <c r="AT626" s="53" t="s">
        <v>42</v>
      </c>
      <c r="AU626" s="53" t="s">
        <v>20</v>
      </c>
      <c r="AV626" s="5" t="s">
        <v>20</v>
      </c>
      <c r="AW626" s="5" t="s">
        <v>10</v>
      </c>
      <c r="AX626" s="5" t="s">
        <v>19</v>
      </c>
      <c r="AY626" s="53" t="s">
        <v>34</v>
      </c>
    </row>
    <row r="627" spans="2:65" s="1" customFormat="1" ht="24.2" customHeight="1" collapsed="1" x14ac:dyDescent="0.2">
      <c r="B627" s="31"/>
      <c r="C627" s="32">
        <v>77</v>
      </c>
      <c r="D627" s="32" t="s">
        <v>36</v>
      </c>
      <c r="E627" s="33" t="s">
        <v>372</v>
      </c>
      <c r="F627" s="34" t="s">
        <v>373</v>
      </c>
      <c r="G627" s="35" t="s">
        <v>374</v>
      </c>
      <c r="H627" s="36">
        <v>19</v>
      </c>
      <c r="I627" s="36"/>
      <c r="J627" s="69">
        <f t="shared" si="21"/>
        <v>0</v>
      </c>
      <c r="K627" s="34" t="s">
        <v>38</v>
      </c>
      <c r="L627" s="12"/>
      <c r="M627" s="37" t="s">
        <v>0</v>
      </c>
      <c r="N627" s="38" t="s">
        <v>13</v>
      </c>
      <c r="O627" s="39">
        <v>0.32300000000000001</v>
      </c>
      <c r="P627" s="39">
        <f>O627*H627</f>
        <v>6.1370000000000005</v>
      </c>
      <c r="Q627" s="39">
        <v>0</v>
      </c>
      <c r="R627" s="39">
        <f>Q627*H627</f>
        <v>0</v>
      </c>
      <c r="S627" s="39">
        <v>1.6E-2</v>
      </c>
      <c r="T627" s="40">
        <f>S627*H627</f>
        <v>0.30399999999999999</v>
      </c>
      <c r="AR627" s="41" t="s">
        <v>39</v>
      </c>
      <c r="AT627" s="41" t="s">
        <v>36</v>
      </c>
      <c r="AU627" s="41" t="s">
        <v>20</v>
      </c>
      <c r="AY627" s="8" t="s">
        <v>34</v>
      </c>
      <c r="BE627" s="42">
        <f>IF(N627="základní",J627,0)</f>
        <v>0</v>
      </c>
      <c r="BF627" s="42">
        <f>IF(N627="snížená",J627,0)</f>
        <v>0</v>
      </c>
      <c r="BG627" s="42">
        <f>IF(N627="zákl. přenesená",J627,0)</f>
        <v>0</v>
      </c>
      <c r="BH627" s="42">
        <f>IF(N627="sníž. přenesená",J627,0)</f>
        <v>0</v>
      </c>
      <c r="BI627" s="42">
        <f>IF(N627="nulová",J627,0)</f>
        <v>0</v>
      </c>
      <c r="BJ627" s="8" t="s">
        <v>19</v>
      </c>
      <c r="BK627" s="42">
        <f>ROUND(I627*H627,2)</f>
        <v>0</v>
      </c>
      <c r="BL627" s="8" t="s">
        <v>39</v>
      </c>
      <c r="BM627" s="41" t="s">
        <v>375</v>
      </c>
    </row>
    <row r="628" spans="2:65" s="1" customFormat="1" ht="12" hidden="1" outlineLevel="1" x14ac:dyDescent="0.2">
      <c r="B628" s="12"/>
      <c r="C628" s="32"/>
      <c r="D628" s="43" t="s">
        <v>40</v>
      </c>
      <c r="F628" s="44" t="s">
        <v>376</v>
      </c>
      <c r="H628" s="42"/>
      <c r="J628" s="69">
        <f t="shared" si="21"/>
        <v>0</v>
      </c>
      <c r="L628" s="12"/>
      <c r="M628" s="45"/>
      <c r="T628" s="15"/>
      <c r="AT628" s="8" t="s">
        <v>40</v>
      </c>
      <c r="AU628" s="8" t="s">
        <v>20</v>
      </c>
    </row>
    <row r="629" spans="2:65" s="4" customFormat="1" ht="12" hidden="1" outlineLevel="1" x14ac:dyDescent="0.2">
      <c r="B629" s="46"/>
      <c r="C629" s="32"/>
      <c r="D629" s="47" t="s">
        <v>42</v>
      </c>
      <c r="E629" s="48" t="s">
        <v>0</v>
      </c>
      <c r="F629" s="49" t="s">
        <v>43</v>
      </c>
      <c r="H629" s="119" t="s">
        <v>0</v>
      </c>
      <c r="J629" s="69"/>
      <c r="L629" s="46"/>
      <c r="M629" s="50"/>
      <c r="T629" s="51"/>
      <c r="AT629" s="48" t="s">
        <v>42</v>
      </c>
      <c r="AU629" s="48" t="s">
        <v>20</v>
      </c>
      <c r="AV629" s="4" t="s">
        <v>19</v>
      </c>
      <c r="AW629" s="4" t="s">
        <v>10</v>
      </c>
      <c r="AX629" s="4" t="s">
        <v>18</v>
      </c>
      <c r="AY629" s="48" t="s">
        <v>34</v>
      </c>
    </row>
    <row r="630" spans="2:65" s="4" customFormat="1" ht="12" hidden="1" outlineLevel="1" x14ac:dyDescent="0.2">
      <c r="B630" s="46"/>
      <c r="C630" s="32"/>
      <c r="D630" s="47" t="s">
        <v>42</v>
      </c>
      <c r="E630" s="48" t="s">
        <v>0</v>
      </c>
      <c r="F630" s="49" t="s">
        <v>44</v>
      </c>
      <c r="H630" s="119" t="s">
        <v>0</v>
      </c>
      <c r="J630" s="69"/>
      <c r="L630" s="46"/>
      <c r="M630" s="50"/>
      <c r="T630" s="51"/>
      <c r="AT630" s="48" t="s">
        <v>42</v>
      </c>
      <c r="AU630" s="48" t="s">
        <v>20</v>
      </c>
      <c r="AV630" s="4" t="s">
        <v>19</v>
      </c>
      <c r="AW630" s="4" t="s">
        <v>10</v>
      </c>
      <c r="AX630" s="4" t="s">
        <v>18</v>
      </c>
      <c r="AY630" s="48" t="s">
        <v>34</v>
      </c>
    </row>
    <row r="631" spans="2:65" s="5" customFormat="1" ht="12" hidden="1" outlineLevel="1" x14ac:dyDescent="0.2">
      <c r="B631" s="52"/>
      <c r="C631" s="32"/>
      <c r="D631" s="47" t="s">
        <v>42</v>
      </c>
      <c r="E631" s="53" t="s">
        <v>0</v>
      </c>
      <c r="F631" s="54" t="s">
        <v>377</v>
      </c>
      <c r="H631" s="120">
        <v>1.6</v>
      </c>
      <c r="J631" s="69"/>
      <c r="L631" s="52"/>
      <c r="M631" s="55"/>
      <c r="T631" s="56"/>
      <c r="AT631" s="53" t="s">
        <v>42</v>
      </c>
      <c r="AU631" s="53" t="s">
        <v>20</v>
      </c>
      <c r="AV631" s="5" t="s">
        <v>20</v>
      </c>
      <c r="AW631" s="5" t="s">
        <v>10</v>
      </c>
      <c r="AX631" s="5" t="s">
        <v>18</v>
      </c>
      <c r="AY631" s="53" t="s">
        <v>34</v>
      </c>
    </row>
    <row r="632" spans="2:65" s="4" customFormat="1" ht="12" hidden="1" outlineLevel="1" x14ac:dyDescent="0.2">
      <c r="B632" s="46"/>
      <c r="C632" s="32"/>
      <c r="D632" s="47" t="s">
        <v>42</v>
      </c>
      <c r="E632" s="48" t="s">
        <v>0</v>
      </c>
      <c r="F632" s="49" t="s">
        <v>109</v>
      </c>
      <c r="H632" s="119" t="s">
        <v>0</v>
      </c>
      <c r="J632" s="69"/>
      <c r="L632" s="46"/>
      <c r="M632" s="50"/>
      <c r="T632" s="51"/>
      <c r="AT632" s="48" t="s">
        <v>42</v>
      </c>
      <c r="AU632" s="48" t="s">
        <v>20</v>
      </c>
      <c r="AV632" s="4" t="s">
        <v>19</v>
      </c>
      <c r="AW632" s="4" t="s">
        <v>10</v>
      </c>
      <c r="AX632" s="4" t="s">
        <v>18</v>
      </c>
      <c r="AY632" s="48" t="s">
        <v>34</v>
      </c>
    </row>
    <row r="633" spans="2:65" s="5" customFormat="1" ht="12" hidden="1" outlineLevel="1" x14ac:dyDescent="0.2">
      <c r="B633" s="52"/>
      <c r="C633" s="32"/>
      <c r="D633" s="47" t="s">
        <v>42</v>
      </c>
      <c r="E633" s="53" t="s">
        <v>0</v>
      </c>
      <c r="F633" s="54" t="s">
        <v>378</v>
      </c>
      <c r="H633" s="120">
        <v>4.5</v>
      </c>
      <c r="J633" s="69"/>
      <c r="L633" s="52"/>
      <c r="M633" s="55"/>
      <c r="T633" s="56"/>
      <c r="AT633" s="53" t="s">
        <v>42</v>
      </c>
      <c r="AU633" s="53" t="s">
        <v>20</v>
      </c>
      <c r="AV633" s="5" t="s">
        <v>20</v>
      </c>
      <c r="AW633" s="5" t="s">
        <v>10</v>
      </c>
      <c r="AX633" s="5" t="s">
        <v>18</v>
      </c>
      <c r="AY633" s="53" t="s">
        <v>34</v>
      </c>
    </row>
    <row r="634" spans="2:65" s="4" customFormat="1" ht="12" hidden="1" outlineLevel="1" x14ac:dyDescent="0.2">
      <c r="B634" s="46"/>
      <c r="C634" s="32"/>
      <c r="D634" s="47" t="s">
        <v>42</v>
      </c>
      <c r="E634" s="48" t="s">
        <v>0</v>
      </c>
      <c r="F634" s="49" t="s">
        <v>113</v>
      </c>
      <c r="H634" s="119" t="s">
        <v>0</v>
      </c>
      <c r="J634" s="69"/>
      <c r="L634" s="46"/>
      <c r="M634" s="50"/>
      <c r="T634" s="51"/>
      <c r="AT634" s="48" t="s">
        <v>42</v>
      </c>
      <c r="AU634" s="48" t="s">
        <v>20</v>
      </c>
      <c r="AV634" s="4" t="s">
        <v>19</v>
      </c>
      <c r="AW634" s="4" t="s">
        <v>10</v>
      </c>
      <c r="AX634" s="4" t="s">
        <v>18</v>
      </c>
      <c r="AY634" s="48" t="s">
        <v>34</v>
      </c>
    </row>
    <row r="635" spans="2:65" s="5" customFormat="1" ht="12" hidden="1" outlineLevel="1" x14ac:dyDescent="0.2">
      <c r="B635" s="52"/>
      <c r="C635" s="32"/>
      <c r="D635" s="47" t="s">
        <v>42</v>
      </c>
      <c r="E635" s="53" t="s">
        <v>0</v>
      </c>
      <c r="F635" s="54" t="s">
        <v>378</v>
      </c>
      <c r="H635" s="120">
        <v>4.5</v>
      </c>
      <c r="J635" s="69"/>
      <c r="L635" s="52"/>
      <c r="M635" s="55"/>
      <c r="T635" s="56"/>
      <c r="AT635" s="53" t="s">
        <v>42</v>
      </c>
      <c r="AU635" s="53" t="s">
        <v>20</v>
      </c>
      <c r="AV635" s="5" t="s">
        <v>20</v>
      </c>
      <c r="AW635" s="5" t="s">
        <v>10</v>
      </c>
      <c r="AX635" s="5" t="s">
        <v>18</v>
      </c>
      <c r="AY635" s="53" t="s">
        <v>34</v>
      </c>
    </row>
    <row r="636" spans="2:65" s="4" customFormat="1" ht="12" hidden="1" outlineLevel="1" x14ac:dyDescent="0.2">
      <c r="B636" s="46"/>
      <c r="C636" s="32"/>
      <c r="D636" s="47" t="s">
        <v>42</v>
      </c>
      <c r="E636" s="48" t="s">
        <v>0</v>
      </c>
      <c r="F636" s="49" t="s">
        <v>114</v>
      </c>
      <c r="H636" s="119" t="s">
        <v>0</v>
      </c>
      <c r="J636" s="69"/>
      <c r="L636" s="46"/>
      <c r="M636" s="50"/>
      <c r="T636" s="51"/>
      <c r="AT636" s="48" t="s">
        <v>42</v>
      </c>
      <c r="AU636" s="48" t="s">
        <v>20</v>
      </c>
      <c r="AV636" s="4" t="s">
        <v>19</v>
      </c>
      <c r="AW636" s="4" t="s">
        <v>10</v>
      </c>
      <c r="AX636" s="4" t="s">
        <v>18</v>
      </c>
      <c r="AY636" s="48" t="s">
        <v>34</v>
      </c>
    </row>
    <row r="637" spans="2:65" s="5" customFormat="1" ht="12" hidden="1" outlineLevel="1" x14ac:dyDescent="0.2">
      <c r="B637" s="52"/>
      <c r="C637" s="32"/>
      <c r="D637" s="47" t="s">
        <v>42</v>
      </c>
      <c r="E637" s="53" t="s">
        <v>0</v>
      </c>
      <c r="F637" s="54" t="s">
        <v>378</v>
      </c>
      <c r="H637" s="120">
        <v>4.5</v>
      </c>
      <c r="J637" s="69"/>
      <c r="L637" s="52"/>
      <c r="M637" s="55"/>
      <c r="T637" s="56"/>
      <c r="AT637" s="53" t="s">
        <v>42</v>
      </c>
      <c r="AU637" s="53" t="s">
        <v>20</v>
      </c>
      <c r="AV637" s="5" t="s">
        <v>20</v>
      </c>
      <c r="AW637" s="5" t="s">
        <v>10</v>
      </c>
      <c r="AX637" s="5" t="s">
        <v>18</v>
      </c>
      <c r="AY637" s="53" t="s">
        <v>34</v>
      </c>
    </row>
    <row r="638" spans="2:65" s="4" customFormat="1" ht="12" hidden="1" outlineLevel="1" x14ac:dyDescent="0.2">
      <c r="B638" s="46"/>
      <c r="C638" s="32"/>
      <c r="D638" s="47" t="s">
        <v>42</v>
      </c>
      <c r="E638" s="48" t="s">
        <v>0</v>
      </c>
      <c r="F638" s="49" t="s">
        <v>75</v>
      </c>
      <c r="H638" s="119" t="s">
        <v>0</v>
      </c>
      <c r="J638" s="69"/>
      <c r="L638" s="46"/>
      <c r="M638" s="50"/>
      <c r="T638" s="51"/>
      <c r="AT638" s="48" t="s">
        <v>42</v>
      </c>
      <c r="AU638" s="48" t="s">
        <v>20</v>
      </c>
      <c r="AV638" s="4" t="s">
        <v>19</v>
      </c>
      <c r="AW638" s="4" t="s">
        <v>10</v>
      </c>
      <c r="AX638" s="4" t="s">
        <v>18</v>
      </c>
      <c r="AY638" s="48" t="s">
        <v>34</v>
      </c>
    </row>
    <row r="639" spans="2:65" s="5" customFormat="1" ht="12" hidden="1" outlineLevel="1" x14ac:dyDescent="0.2">
      <c r="B639" s="52"/>
      <c r="C639" s="32"/>
      <c r="D639" s="47" t="s">
        <v>42</v>
      </c>
      <c r="E639" s="53" t="s">
        <v>0</v>
      </c>
      <c r="F639" s="54" t="s">
        <v>379</v>
      </c>
      <c r="H639" s="120">
        <v>3.9</v>
      </c>
      <c r="J639" s="69">
        <f t="shared" si="21"/>
        <v>0</v>
      </c>
      <c r="L639" s="52"/>
      <c r="M639" s="55"/>
      <c r="T639" s="56"/>
      <c r="AT639" s="53" t="s">
        <v>42</v>
      </c>
      <c r="AU639" s="53" t="s">
        <v>20</v>
      </c>
      <c r="AV639" s="5" t="s">
        <v>20</v>
      </c>
      <c r="AW639" s="5" t="s">
        <v>10</v>
      </c>
      <c r="AX639" s="5" t="s">
        <v>18</v>
      </c>
      <c r="AY639" s="53" t="s">
        <v>34</v>
      </c>
    </row>
    <row r="640" spans="2:65" s="6" customFormat="1" ht="12" hidden="1" outlineLevel="1" x14ac:dyDescent="0.2">
      <c r="B640" s="57"/>
      <c r="C640" s="32"/>
      <c r="D640" s="47" t="s">
        <v>42</v>
      </c>
      <c r="E640" s="58" t="s">
        <v>0</v>
      </c>
      <c r="F640" s="59" t="s">
        <v>53</v>
      </c>
      <c r="H640" s="121">
        <v>19</v>
      </c>
      <c r="J640" s="69">
        <f t="shared" si="21"/>
        <v>0</v>
      </c>
      <c r="L640" s="57"/>
      <c r="M640" s="60"/>
      <c r="T640" s="61"/>
      <c r="AT640" s="58" t="s">
        <v>42</v>
      </c>
      <c r="AU640" s="58" t="s">
        <v>20</v>
      </c>
      <c r="AV640" s="6" t="s">
        <v>39</v>
      </c>
      <c r="AW640" s="6" t="s">
        <v>10</v>
      </c>
      <c r="AX640" s="6" t="s">
        <v>19</v>
      </c>
      <c r="AY640" s="58" t="s">
        <v>34</v>
      </c>
    </row>
    <row r="641" spans="2:65" s="1" customFormat="1" ht="24.2" customHeight="1" collapsed="1" x14ac:dyDescent="0.2">
      <c r="B641" s="31"/>
      <c r="C641" s="32">
        <v>78</v>
      </c>
      <c r="D641" s="32" t="s">
        <v>36</v>
      </c>
      <c r="E641" s="33" t="s">
        <v>380</v>
      </c>
      <c r="F641" s="34" t="s">
        <v>381</v>
      </c>
      <c r="G641" s="35" t="s">
        <v>374</v>
      </c>
      <c r="H641" s="36">
        <v>77.400000000000006</v>
      </c>
      <c r="I641" s="36"/>
      <c r="J641" s="69">
        <f t="shared" si="21"/>
        <v>0</v>
      </c>
      <c r="K641" s="34" t="s">
        <v>38</v>
      </c>
      <c r="L641" s="12"/>
      <c r="M641" s="37" t="s">
        <v>0</v>
      </c>
      <c r="N641" s="38" t="s">
        <v>13</v>
      </c>
      <c r="O641" s="39">
        <v>0.193</v>
      </c>
      <c r="P641" s="39">
        <f>O641*H641</f>
        <v>14.938200000000002</v>
      </c>
      <c r="Q641" s="39">
        <v>0</v>
      </c>
      <c r="R641" s="39">
        <f>Q641*H641</f>
        <v>0</v>
      </c>
      <c r="S641" s="39">
        <v>2.2000000000000001E-3</v>
      </c>
      <c r="T641" s="40">
        <f>S641*H641</f>
        <v>0.17028000000000001</v>
      </c>
      <c r="AR641" s="41" t="s">
        <v>39</v>
      </c>
      <c r="AT641" s="41" t="s">
        <v>36</v>
      </c>
      <c r="AU641" s="41" t="s">
        <v>20</v>
      </c>
      <c r="AY641" s="8" t="s">
        <v>34</v>
      </c>
      <c r="BE641" s="42">
        <f>IF(N641="základní",J641,0)</f>
        <v>0</v>
      </c>
      <c r="BF641" s="42">
        <f>IF(N641="snížená",J641,0)</f>
        <v>0</v>
      </c>
      <c r="BG641" s="42">
        <f>IF(N641="zákl. přenesená",J641,0)</f>
        <v>0</v>
      </c>
      <c r="BH641" s="42">
        <f>IF(N641="sníž. přenesená",J641,0)</f>
        <v>0</v>
      </c>
      <c r="BI641" s="42">
        <f>IF(N641="nulová",J641,0)</f>
        <v>0</v>
      </c>
      <c r="BJ641" s="8" t="s">
        <v>19</v>
      </c>
      <c r="BK641" s="42">
        <f>ROUND(I641*H641,2)</f>
        <v>0</v>
      </c>
      <c r="BL641" s="8" t="s">
        <v>39</v>
      </c>
      <c r="BM641" s="41" t="s">
        <v>382</v>
      </c>
    </row>
    <row r="642" spans="2:65" s="1" customFormat="1" ht="12" hidden="1" outlineLevel="1" x14ac:dyDescent="0.2">
      <c r="B642" s="12"/>
      <c r="C642" s="32"/>
      <c r="D642" s="43" t="s">
        <v>40</v>
      </c>
      <c r="F642" s="44" t="s">
        <v>383</v>
      </c>
      <c r="H642" s="42"/>
      <c r="J642" s="69">
        <f t="shared" si="21"/>
        <v>0</v>
      </c>
      <c r="L642" s="12"/>
      <c r="M642" s="45"/>
      <c r="T642" s="15"/>
      <c r="AT642" s="8" t="s">
        <v>40</v>
      </c>
      <c r="AU642" s="8" t="s">
        <v>20</v>
      </c>
    </row>
    <row r="643" spans="2:65" s="4" customFormat="1" ht="12" hidden="1" outlineLevel="1" x14ac:dyDescent="0.2">
      <c r="B643" s="46"/>
      <c r="C643" s="32"/>
      <c r="D643" s="47" t="s">
        <v>42</v>
      </c>
      <c r="E643" s="48" t="s">
        <v>0</v>
      </c>
      <c r="F643" s="49" t="s">
        <v>43</v>
      </c>
      <c r="H643" s="119" t="s">
        <v>0</v>
      </c>
      <c r="J643" s="69"/>
      <c r="L643" s="46"/>
      <c r="M643" s="50"/>
      <c r="T643" s="51"/>
      <c r="AT643" s="48" t="s">
        <v>42</v>
      </c>
      <c r="AU643" s="48" t="s">
        <v>20</v>
      </c>
      <c r="AV643" s="4" t="s">
        <v>19</v>
      </c>
      <c r="AW643" s="4" t="s">
        <v>10</v>
      </c>
      <c r="AX643" s="4" t="s">
        <v>18</v>
      </c>
      <c r="AY643" s="48" t="s">
        <v>34</v>
      </c>
    </row>
    <row r="644" spans="2:65" s="4" customFormat="1" ht="12" hidden="1" outlineLevel="1" x14ac:dyDescent="0.2">
      <c r="B644" s="46"/>
      <c r="C644" s="32"/>
      <c r="D644" s="47" t="s">
        <v>42</v>
      </c>
      <c r="E644" s="48" t="s">
        <v>0</v>
      </c>
      <c r="F644" s="49" t="s">
        <v>44</v>
      </c>
      <c r="H644" s="119" t="s">
        <v>0</v>
      </c>
      <c r="J644" s="69"/>
      <c r="L644" s="46"/>
      <c r="M644" s="50"/>
      <c r="T644" s="51"/>
      <c r="AT644" s="48" t="s">
        <v>42</v>
      </c>
      <c r="AU644" s="48" t="s">
        <v>20</v>
      </c>
      <c r="AV644" s="4" t="s">
        <v>19</v>
      </c>
      <c r="AW644" s="4" t="s">
        <v>10</v>
      </c>
      <c r="AX644" s="4" t="s">
        <v>18</v>
      </c>
      <c r="AY644" s="48" t="s">
        <v>34</v>
      </c>
    </row>
    <row r="645" spans="2:65" s="5" customFormat="1" ht="12" hidden="1" outlineLevel="1" x14ac:dyDescent="0.2">
      <c r="B645" s="52"/>
      <c r="C645" s="32"/>
      <c r="D645" s="47" t="s">
        <v>42</v>
      </c>
      <c r="E645" s="53" t="s">
        <v>0</v>
      </c>
      <c r="F645" s="54" t="s">
        <v>384</v>
      </c>
      <c r="H645" s="120">
        <v>2.4</v>
      </c>
      <c r="J645" s="69"/>
      <c r="L645" s="52"/>
      <c r="M645" s="55"/>
      <c r="T645" s="56"/>
      <c r="AT645" s="53" t="s">
        <v>42</v>
      </c>
      <c r="AU645" s="53" t="s">
        <v>20</v>
      </c>
      <c r="AV645" s="5" t="s">
        <v>20</v>
      </c>
      <c r="AW645" s="5" t="s">
        <v>10</v>
      </c>
      <c r="AX645" s="5" t="s">
        <v>18</v>
      </c>
      <c r="AY645" s="53" t="s">
        <v>34</v>
      </c>
    </row>
    <row r="646" spans="2:65" s="5" customFormat="1" ht="12" hidden="1" outlineLevel="1" x14ac:dyDescent="0.2">
      <c r="B646" s="52"/>
      <c r="C646" s="32"/>
      <c r="D646" s="47" t="s">
        <v>42</v>
      </c>
      <c r="E646" s="53" t="s">
        <v>0</v>
      </c>
      <c r="F646" s="54" t="s">
        <v>385</v>
      </c>
      <c r="H646" s="120">
        <v>2.4</v>
      </c>
      <c r="J646" s="69"/>
      <c r="L646" s="52"/>
      <c r="M646" s="55"/>
      <c r="T646" s="56"/>
      <c r="AT646" s="53" t="s">
        <v>42</v>
      </c>
      <c r="AU646" s="53" t="s">
        <v>20</v>
      </c>
      <c r="AV646" s="5" t="s">
        <v>20</v>
      </c>
      <c r="AW646" s="5" t="s">
        <v>10</v>
      </c>
      <c r="AX646" s="5" t="s">
        <v>18</v>
      </c>
      <c r="AY646" s="53" t="s">
        <v>34</v>
      </c>
    </row>
    <row r="647" spans="2:65" s="5" customFormat="1" ht="12" hidden="1" outlineLevel="1" x14ac:dyDescent="0.2">
      <c r="B647" s="52"/>
      <c r="C647" s="32"/>
      <c r="D647" s="47" t="s">
        <v>42</v>
      </c>
      <c r="E647" s="53" t="s">
        <v>0</v>
      </c>
      <c r="F647" s="54" t="s">
        <v>386</v>
      </c>
      <c r="H647" s="120">
        <v>2.4</v>
      </c>
      <c r="J647" s="69"/>
      <c r="L647" s="52"/>
      <c r="M647" s="55"/>
      <c r="T647" s="56"/>
      <c r="AT647" s="53" t="s">
        <v>42</v>
      </c>
      <c r="AU647" s="53" t="s">
        <v>20</v>
      </c>
      <c r="AV647" s="5" t="s">
        <v>20</v>
      </c>
      <c r="AW647" s="5" t="s">
        <v>10</v>
      </c>
      <c r="AX647" s="5" t="s">
        <v>18</v>
      </c>
      <c r="AY647" s="53" t="s">
        <v>34</v>
      </c>
    </row>
    <row r="648" spans="2:65" s="5" customFormat="1" ht="12" hidden="1" outlineLevel="1" x14ac:dyDescent="0.2">
      <c r="B648" s="52"/>
      <c r="C648" s="32"/>
      <c r="D648" s="47" t="s">
        <v>42</v>
      </c>
      <c r="E648" s="53" t="s">
        <v>0</v>
      </c>
      <c r="F648" s="54" t="s">
        <v>387</v>
      </c>
      <c r="H648" s="120">
        <v>2.4</v>
      </c>
      <c r="J648" s="69"/>
      <c r="L648" s="52"/>
      <c r="M648" s="55"/>
      <c r="T648" s="56"/>
      <c r="AT648" s="53" t="s">
        <v>42</v>
      </c>
      <c r="AU648" s="53" t="s">
        <v>20</v>
      </c>
      <c r="AV648" s="5" t="s">
        <v>20</v>
      </c>
      <c r="AW648" s="5" t="s">
        <v>10</v>
      </c>
      <c r="AX648" s="5" t="s">
        <v>18</v>
      </c>
      <c r="AY648" s="53" t="s">
        <v>34</v>
      </c>
    </row>
    <row r="649" spans="2:65" s="5" customFormat="1" ht="12" hidden="1" outlineLevel="1" x14ac:dyDescent="0.2">
      <c r="B649" s="52"/>
      <c r="C649" s="32"/>
      <c r="D649" s="47" t="s">
        <v>42</v>
      </c>
      <c r="E649" s="53" t="s">
        <v>0</v>
      </c>
      <c r="F649" s="54" t="s">
        <v>388</v>
      </c>
      <c r="H649" s="120">
        <v>2.4</v>
      </c>
      <c r="J649" s="69"/>
      <c r="L649" s="52"/>
      <c r="M649" s="55"/>
      <c r="T649" s="56"/>
      <c r="AT649" s="53" t="s">
        <v>42</v>
      </c>
      <c r="AU649" s="53" t="s">
        <v>20</v>
      </c>
      <c r="AV649" s="5" t="s">
        <v>20</v>
      </c>
      <c r="AW649" s="5" t="s">
        <v>10</v>
      </c>
      <c r="AX649" s="5" t="s">
        <v>18</v>
      </c>
      <c r="AY649" s="53" t="s">
        <v>34</v>
      </c>
    </row>
    <row r="650" spans="2:65" s="5" customFormat="1" ht="12" hidden="1" outlineLevel="1" x14ac:dyDescent="0.2">
      <c r="B650" s="52"/>
      <c r="C650" s="32"/>
      <c r="D650" s="47" t="s">
        <v>42</v>
      </c>
      <c r="E650" s="53" t="s">
        <v>0</v>
      </c>
      <c r="F650" s="54" t="s">
        <v>389</v>
      </c>
      <c r="H650" s="120">
        <v>2.4</v>
      </c>
      <c r="J650" s="69"/>
      <c r="L650" s="52"/>
      <c r="M650" s="55"/>
      <c r="T650" s="56"/>
      <c r="AT650" s="53" t="s">
        <v>42</v>
      </c>
      <c r="AU650" s="53" t="s">
        <v>20</v>
      </c>
      <c r="AV650" s="5" t="s">
        <v>20</v>
      </c>
      <c r="AW650" s="5" t="s">
        <v>10</v>
      </c>
      <c r="AX650" s="5" t="s">
        <v>18</v>
      </c>
      <c r="AY650" s="53" t="s">
        <v>34</v>
      </c>
    </row>
    <row r="651" spans="2:65" s="4" customFormat="1" ht="12" hidden="1" outlineLevel="1" x14ac:dyDescent="0.2">
      <c r="B651" s="46"/>
      <c r="C651" s="32"/>
      <c r="D651" s="47" t="s">
        <v>42</v>
      </c>
      <c r="E651" s="48" t="s">
        <v>0</v>
      </c>
      <c r="F651" s="49" t="s">
        <v>109</v>
      </c>
      <c r="H651" s="119" t="s">
        <v>0</v>
      </c>
      <c r="J651" s="69"/>
      <c r="L651" s="46"/>
      <c r="M651" s="50"/>
      <c r="T651" s="51"/>
      <c r="AT651" s="48" t="s">
        <v>42</v>
      </c>
      <c r="AU651" s="48" t="s">
        <v>20</v>
      </c>
      <c r="AV651" s="4" t="s">
        <v>19</v>
      </c>
      <c r="AW651" s="4" t="s">
        <v>10</v>
      </c>
      <c r="AX651" s="4" t="s">
        <v>18</v>
      </c>
      <c r="AY651" s="48" t="s">
        <v>34</v>
      </c>
    </row>
    <row r="652" spans="2:65" s="5" customFormat="1" ht="12" hidden="1" outlineLevel="1" x14ac:dyDescent="0.2">
      <c r="B652" s="52"/>
      <c r="C652" s="32"/>
      <c r="D652" s="47" t="s">
        <v>42</v>
      </c>
      <c r="E652" s="53" t="s">
        <v>0</v>
      </c>
      <c r="F652" s="54" t="s">
        <v>390</v>
      </c>
      <c r="H652" s="120">
        <v>13.5</v>
      </c>
      <c r="J652" s="69"/>
      <c r="L652" s="52"/>
      <c r="M652" s="55"/>
      <c r="T652" s="56"/>
      <c r="AT652" s="53" t="s">
        <v>42</v>
      </c>
      <c r="AU652" s="53" t="s">
        <v>20</v>
      </c>
      <c r="AV652" s="5" t="s">
        <v>20</v>
      </c>
      <c r="AW652" s="5" t="s">
        <v>10</v>
      </c>
      <c r="AX652" s="5" t="s">
        <v>18</v>
      </c>
      <c r="AY652" s="53" t="s">
        <v>34</v>
      </c>
    </row>
    <row r="653" spans="2:65" s="4" customFormat="1" ht="12" hidden="1" outlineLevel="1" x14ac:dyDescent="0.2">
      <c r="B653" s="46"/>
      <c r="C653" s="32"/>
      <c r="D653" s="47" t="s">
        <v>42</v>
      </c>
      <c r="E653" s="48" t="s">
        <v>0</v>
      </c>
      <c r="F653" s="49" t="s">
        <v>113</v>
      </c>
      <c r="H653" s="119" t="s">
        <v>0</v>
      </c>
      <c r="J653" s="69"/>
      <c r="L653" s="46"/>
      <c r="M653" s="50"/>
      <c r="T653" s="51"/>
      <c r="AT653" s="48" t="s">
        <v>42</v>
      </c>
      <c r="AU653" s="48" t="s">
        <v>20</v>
      </c>
      <c r="AV653" s="4" t="s">
        <v>19</v>
      </c>
      <c r="AW653" s="4" t="s">
        <v>10</v>
      </c>
      <c r="AX653" s="4" t="s">
        <v>18</v>
      </c>
      <c r="AY653" s="48" t="s">
        <v>34</v>
      </c>
    </row>
    <row r="654" spans="2:65" s="5" customFormat="1" ht="12" hidden="1" outlineLevel="1" x14ac:dyDescent="0.2">
      <c r="B654" s="52"/>
      <c r="C654" s="32"/>
      <c r="D654" s="47" t="s">
        <v>42</v>
      </c>
      <c r="E654" s="53" t="s">
        <v>0</v>
      </c>
      <c r="F654" s="54" t="s">
        <v>390</v>
      </c>
      <c r="H654" s="120">
        <v>13.5</v>
      </c>
      <c r="J654" s="69"/>
      <c r="L654" s="52"/>
      <c r="M654" s="55"/>
      <c r="T654" s="56"/>
      <c r="AT654" s="53" t="s">
        <v>42</v>
      </c>
      <c r="AU654" s="53" t="s">
        <v>20</v>
      </c>
      <c r="AV654" s="5" t="s">
        <v>20</v>
      </c>
      <c r="AW654" s="5" t="s">
        <v>10</v>
      </c>
      <c r="AX654" s="5" t="s">
        <v>18</v>
      </c>
      <c r="AY654" s="53" t="s">
        <v>34</v>
      </c>
    </row>
    <row r="655" spans="2:65" s="4" customFormat="1" ht="12" hidden="1" outlineLevel="1" x14ac:dyDescent="0.2">
      <c r="B655" s="46"/>
      <c r="C655" s="32"/>
      <c r="D655" s="47" t="s">
        <v>42</v>
      </c>
      <c r="E655" s="48" t="s">
        <v>0</v>
      </c>
      <c r="F655" s="49" t="s">
        <v>114</v>
      </c>
      <c r="H655" s="119" t="s">
        <v>0</v>
      </c>
      <c r="J655" s="69"/>
      <c r="L655" s="46"/>
      <c r="M655" s="50"/>
      <c r="T655" s="51"/>
      <c r="AT655" s="48" t="s">
        <v>42</v>
      </c>
      <c r="AU655" s="48" t="s">
        <v>20</v>
      </c>
      <c r="AV655" s="4" t="s">
        <v>19</v>
      </c>
      <c r="AW655" s="4" t="s">
        <v>10</v>
      </c>
      <c r="AX655" s="4" t="s">
        <v>18</v>
      </c>
      <c r="AY655" s="48" t="s">
        <v>34</v>
      </c>
    </row>
    <row r="656" spans="2:65" s="5" customFormat="1" ht="12" hidden="1" outlineLevel="1" x14ac:dyDescent="0.2">
      <c r="B656" s="52"/>
      <c r="C656" s="32"/>
      <c r="D656" s="47" t="s">
        <v>42</v>
      </c>
      <c r="E656" s="53" t="s">
        <v>0</v>
      </c>
      <c r="F656" s="54" t="s">
        <v>390</v>
      </c>
      <c r="H656" s="120">
        <v>13.5</v>
      </c>
      <c r="J656" s="69"/>
      <c r="L656" s="52"/>
      <c r="M656" s="55"/>
      <c r="T656" s="56"/>
      <c r="AT656" s="53" t="s">
        <v>42</v>
      </c>
      <c r="AU656" s="53" t="s">
        <v>20</v>
      </c>
      <c r="AV656" s="5" t="s">
        <v>20</v>
      </c>
      <c r="AW656" s="5" t="s">
        <v>10</v>
      </c>
      <c r="AX656" s="5" t="s">
        <v>18</v>
      </c>
      <c r="AY656" s="53" t="s">
        <v>34</v>
      </c>
    </row>
    <row r="657" spans="2:65" s="4" customFormat="1" ht="12" hidden="1" outlineLevel="1" x14ac:dyDescent="0.2">
      <c r="B657" s="46"/>
      <c r="C657" s="32"/>
      <c r="D657" s="47" t="s">
        <v>42</v>
      </c>
      <c r="E657" s="48" t="s">
        <v>0</v>
      </c>
      <c r="F657" s="49" t="s">
        <v>75</v>
      </c>
      <c r="H657" s="119" t="s">
        <v>0</v>
      </c>
      <c r="J657" s="69"/>
      <c r="L657" s="46"/>
      <c r="M657" s="50"/>
      <c r="T657" s="51"/>
      <c r="AT657" s="48" t="s">
        <v>42</v>
      </c>
      <c r="AU657" s="48" t="s">
        <v>20</v>
      </c>
      <c r="AV657" s="4" t="s">
        <v>19</v>
      </c>
      <c r="AW657" s="4" t="s">
        <v>10</v>
      </c>
      <c r="AX657" s="4" t="s">
        <v>18</v>
      </c>
      <c r="AY657" s="48" t="s">
        <v>34</v>
      </c>
    </row>
    <row r="658" spans="2:65" s="5" customFormat="1" ht="12" hidden="1" outlineLevel="1" x14ac:dyDescent="0.2">
      <c r="B658" s="52"/>
      <c r="C658" s="32"/>
      <c r="D658" s="47" t="s">
        <v>42</v>
      </c>
      <c r="E658" s="53" t="s">
        <v>0</v>
      </c>
      <c r="F658" s="54" t="s">
        <v>391</v>
      </c>
      <c r="H658" s="120">
        <v>14.25</v>
      </c>
      <c r="J658" s="69"/>
      <c r="L658" s="52"/>
      <c r="M658" s="55"/>
      <c r="T658" s="56"/>
      <c r="AT658" s="53" t="s">
        <v>42</v>
      </c>
      <c r="AU658" s="53" t="s">
        <v>20</v>
      </c>
      <c r="AV658" s="5" t="s">
        <v>20</v>
      </c>
      <c r="AW658" s="5" t="s">
        <v>10</v>
      </c>
      <c r="AX658" s="5" t="s">
        <v>18</v>
      </c>
      <c r="AY658" s="53" t="s">
        <v>34</v>
      </c>
    </row>
    <row r="659" spans="2:65" s="4" customFormat="1" ht="12" hidden="1" outlineLevel="1" x14ac:dyDescent="0.2">
      <c r="B659" s="46"/>
      <c r="C659" s="32"/>
      <c r="D659" s="47" t="s">
        <v>42</v>
      </c>
      <c r="E659" s="48" t="s">
        <v>0</v>
      </c>
      <c r="F659" s="49" t="s">
        <v>117</v>
      </c>
      <c r="H659" s="119" t="s">
        <v>0</v>
      </c>
      <c r="J659" s="69"/>
      <c r="L659" s="46"/>
      <c r="M659" s="50"/>
      <c r="T659" s="51"/>
      <c r="AT659" s="48" t="s">
        <v>42</v>
      </c>
      <c r="AU659" s="48" t="s">
        <v>20</v>
      </c>
      <c r="AV659" s="4" t="s">
        <v>19</v>
      </c>
      <c r="AW659" s="4" t="s">
        <v>10</v>
      </c>
      <c r="AX659" s="4" t="s">
        <v>18</v>
      </c>
      <c r="AY659" s="48" t="s">
        <v>34</v>
      </c>
    </row>
    <row r="660" spans="2:65" s="5" customFormat="1" ht="12" hidden="1" outlineLevel="1" x14ac:dyDescent="0.2">
      <c r="B660" s="52"/>
      <c r="C660" s="32"/>
      <c r="D660" s="47" t="s">
        <v>42</v>
      </c>
      <c r="E660" s="53" t="s">
        <v>0</v>
      </c>
      <c r="F660" s="54" t="s">
        <v>392</v>
      </c>
      <c r="H660" s="120">
        <v>8.25</v>
      </c>
      <c r="J660" s="69">
        <f t="shared" ref="J660:J708" si="22">I660*H660</f>
        <v>0</v>
      </c>
      <c r="L660" s="52"/>
      <c r="M660" s="55"/>
      <c r="T660" s="56"/>
      <c r="AT660" s="53" t="s">
        <v>42</v>
      </c>
      <c r="AU660" s="53" t="s">
        <v>20</v>
      </c>
      <c r="AV660" s="5" t="s">
        <v>20</v>
      </c>
      <c r="AW660" s="5" t="s">
        <v>10</v>
      </c>
      <c r="AX660" s="5" t="s">
        <v>18</v>
      </c>
      <c r="AY660" s="53" t="s">
        <v>34</v>
      </c>
    </row>
    <row r="661" spans="2:65" s="6" customFormat="1" ht="12" hidden="1" outlineLevel="1" x14ac:dyDescent="0.2">
      <c r="B661" s="57"/>
      <c r="C661" s="32"/>
      <c r="D661" s="47" t="s">
        <v>42</v>
      </c>
      <c r="E661" s="58" t="s">
        <v>0</v>
      </c>
      <c r="F661" s="59" t="s">
        <v>53</v>
      </c>
      <c r="H661" s="121">
        <v>77.400000000000006</v>
      </c>
      <c r="J661" s="69">
        <f t="shared" si="22"/>
        <v>0</v>
      </c>
      <c r="L661" s="57"/>
      <c r="M661" s="60"/>
      <c r="T661" s="61"/>
      <c r="AT661" s="58" t="s">
        <v>42</v>
      </c>
      <c r="AU661" s="58" t="s">
        <v>20</v>
      </c>
      <c r="AV661" s="6" t="s">
        <v>39</v>
      </c>
      <c r="AW661" s="6" t="s">
        <v>10</v>
      </c>
      <c r="AX661" s="6" t="s">
        <v>19</v>
      </c>
      <c r="AY661" s="58" t="s">
        <v>34</v>
      </c>
    </row>
    <row r="662" spans="2:65" s="1" customFormat="1" ht="24.2" customHeight="1" collapsed="1" x14ac:dyDescent="0.2">
      <c r="B662" s="31"/>
      <c r="C662" s="32">
        <v>79</v>
      </c>
      <c r="D662" s="32" t="s">
        <v>36</v>
      </c>
      <c r="E662" s="33" t="s">
        <v>393</v>
      </c>
      <c r="F662" s="34" t="s">
        <v>394</v>
      </c>
      <c r="G662" s="35" t="s">
        <v>374</v>
      </c>
      <c r="H662" s="36">
        <v>62.75</v>
      </c>
      <c r="I662" s="36"/>
      <c r="J662" s="69">
        <f t="shared" si="22"/>
        <v>0</v>
      </c>
      <c r="K662" s="34" t="s">
        <v>38</v>
      </c>
      <c r="L662" s="12"/>
      <c r="M662" s="37" t="s">
        <v>0</v>
      </c>
      <c r="N662" s="38" t="s">
        <v>13</v>
      </c>
      <c r="O662" s="39">
        <v>0.30299999999999999</v>
      </c>
      <c r="P662" s="39">
        <f>O662*H662</f>
        <v>19.013249999999999</v>
      </c>
      <c r="Q662" s="39">
        <v>0</v>
      </c>
      <c r="R662" s="39">
        <f>Q662*H662</f>
        <v>0</v>
      </c>
      <c r="S662" s="39">
        <v>3.0000000000000001E-3</v>
      </c>
      <c r="T662" s="40">
        <f>S662*H662</f>
        <v>0.18825</v>
      </c>
      <c r="AR662" s="41" t="s">
        <v>39</v>
      </c>
      <c r="AT662" s="41" t="s">
        <v>36</v>
      </c>
      <c r="AU662" s="41" t="s">
        <v>20</v>
      </c>
      <c r="AY662" s="8" t="s">
        <v>34</v>
      </c>
      <c r="BE662" s="42">
        <f>IF(N662="základní",J662,0)</f>
        <v>0</v>
      </c>
      <c r="BF662" s="42">
        <f>IF(N662="snížená",J662,0)</f>
        <v>0</v>
      </c>
      <c r="BG662" s="42">
        <f>IF(N662="zákl. přenesená",J662,0)</f>
        <v>0</v>
      </c>
      <c r="BH662" s="42">
        <f>IF(N662="sníž. přenesená",J662,0)</f>
        <v>0</v>
      </c>
      <c r="BI662" s="42">
        <f>IF(N662="nulová",J662,0)</f>
        <v>0</v>
      </c>
      <c r="BJ662" s="8" t="s">
        <v>19</v>
      </c>
      <c r="BK662" s="42">
        <f>ROUND(I662*H662,2)</f>
        <v>0</v>
      </c>
      <c r="BL662" s="8" t="s">
        <v>39</v>
      </c>
      <c r="BM662" s="41" t="s">
        <v>395</v>
      </c>
    </row>
    <row r="663" spans="2:65" s="1" customFormat="1" ht="12" hidden="1" outlineLevel="1" x14ac:dyDescent="0.2">
      <c r="B663" s="12"/>
      <c r="C663" s="32"/>
      <c r="D663" s="43" t="s">
        <v>40</v>
      </c>
      <c r="F663" s="44" t="s">
        <v>396</v>
      </c>
      <c r="H663" s="42"/>
      <c r="J663" s="69">
        <f t="shared" si="22"/>
        <v>0</v>
      </c>
      <c r="L663" s="12"/>
      <c r="M663" s="45"/>
      <c r="T663" s="15"/>
      <c r="AT663" s="8" t="s">
        <v>40</v>
      </c>
      <c r="AU663" s="8" t="s">
        <v>20</v>
      </c>
    </row>
    <row r="664" spans="2:65" s="4" customFormat="1" ht="12" hidden="1" outlineLevel="1" x14ac:dyDescent="0.2">
      <c r="B664" s="46"/>
      <c r="C664" s="32"/>
      <c r="D664" s="47" t="s">
        <v>42</v>
      </c>
      <c r="E664" s="48" t="s">
        <v>0</v>
      </c>
      <c r="F664" s="49" t="s">
        <v>43</v>
      </c>
      <c r="H664" s="119" t="s">
        <v>0</v>
      </c>
      <c r="J664" s="69"/>
      <c r="L664" s="46"/>
      <c r="M664" s="50"/>
      <c r="T664" s="51"/>
      <c r="AT664" s="48" t="s">
        <v>42</v>
      </c>
      <c r="AU664" s="48" t="s">
        <v>20</v>
      </c>
      <c r="AV664" s="4" t="s">
        <v>19</v>
      </c>
      <c r="AW664" s="4" t="s">
        <v>10</v>
      </c>
      <c r="AX664" s="4" t="s">
        <v>18</v>
      </c>
      <c r="AY664" s="48" t="s">
        <v>34</v>
      </c>
    </row>
    <row r="665" spans="2:65" s="4" customFormat="1" ht="12" hidden="1" outlineLevel="1" x14ac:dyDescent="0.2">
      <c r="B665" s="46"/>
      <c r="C665" s="32"/>
      <c r="D665" s="47" t="s">
        <v>42</v>
      </c>
      <c r="E665" s="48" t="s">
        <v>0</v>
      </c>
      <c r="F665" s="49" t="s">
        <v>44</v>
      </c>
      <c r="H665" s="119" t="s">
        <v>0</v>
      </c>
      <c r="J665" s="69"/>
      <c r="L665" s="46"/>
      <c r="M665" s="50"/>
      <c r="T665" s="51"/>
      <c r="AT665" s="48" t="s">
        <v>42</v>
      </c>
      <c r="AU665" s="48" t="s">
        <v>20</v>
      </c>
      <c r="AV665" s="4" t="s">
        <v>19</v>
      </c>
      <c r="AW665" s="4" t="s">
        <v>10</v>
      </c>
      <c r="AX665" s="4" t="s">
        <v>18</v>
      </c>
      <c r="AY665" s="48" t="s">
        <v>34</v>
      </c>
    </row>
    <row r="666" spans="2:65" s="5" customFormat="1" ht="12" hidden="1" outlineLevel="1" x14ac:dyDescent="0.2">
      <c r="B666" s="52"/>
      <c r="C666" s="32"/>
      <c r="D666" s="47" t="s">
        <v>42</v>
      </c>
      <c r="E666" s="53" t="s">
        <v>0</v>
      </c>
      <c r="F666" s="54" t="s">
        <v>397</v>
      </c>
      <c r="H666" s="120">
        <v>3.1</v>
      </c>
      <c r="J666" s="69"/>
      <c r="L666" s="52"/>
      <c r="M666" s="55"/>
      <c r="T666" s="56"/>
      <c r="AT666" s="53" t="s">
        <v>42</v>
      </c>
      <c r="AU666" s="53" t="s">
        <v>20</v>
      </c>
      <c r="AV666" s="5" t="s">
        <v>20</v>
      </c>
      <c r="AW666" s="5" t="s">
        <v>10</v>
      </c>
      <c r="AX666" s="5" t="s">
        <v>18</v>
      </c>
      <c r="AY666" s="53" t="s">
        <v>34</v>
      </c>
    </row>
    <row r="667" spans="2:65" s="5" customFormat="1" ht="12" hidden="1" outlineLevel="1" x14ac:dyDescent="0.2">
      <c r="B667" s="52"/>
      <c r="C667" s="32"/>
      <c r="D667" s="47" t="s">
        <v>42</v>
      </c>
      <c r="E667" s="53" t="s">
        <v>0</v>
      </c>
      <c r="F667" s="54" t="s">
        <v>398</v>
      </c>
      <c r="H667" s="120">
        <v>3.1</v>
      </c>
      <c r="J667" s="69"/>
      <c r="L667" s="52"/>
      <c r="M667" s="55"/>
      <c r="T667" s="56"/>
      <c r="AT667" s="53" t="s">
        <v>42</v>
      </c>
      <c r="AU667" s="53" t="s">
        <v>20</v>
      </c>
      <c r="AV667" s="5" t="s">
        <v>20</v>
      </c>
      <c r="AW667" s="5" t="s">
        <v>10</v>
      </c>
      <c r="AX667" s="5" t="s">
        <v>18</v>
      </c>
      <c r="AY667" s="53" t="s">
        <v>34</v>
      </c>
    </row>
    <row r="668" spans="2:65" s="5" customFormat="1" ht="12" hidden="1" outlineLevel="1" x14ac:dyDescent="0.2">
      <c r="B668" s="52"/>
      <c r="C668" s="32"/>
      <c r="D668" s="47" t="s">
        <v>42</v>
      </c>
      <c r="E668" s="53" t="s">
        <v>0</v>
      </c>
      <c r="F668" s="54" t="s">
        <v>399</v>
      </c>
      <c r="H668" s="120">
        <v>3.1</v>
      </c>
      <c r="J668" s="69"/>
      <c r="L668" s="52"/>
      <c r="M668" s="55"/>
      <c r="T668" s="56"/>
      <c r="AT668" s="53" t="s">
        <v>42</v>
      </c>
      <c r="AU668" s="53" t="s">
        <v>20</v>
      </c>
      <c r="AV668" s="5" t="s">
        <v>20</v>
      </c>
      <c r="AW668" s="5" t="s">
        <v>10</v>
      </c>
      <c r="AX668" s="5" t="s">
        <v>18</v>
      </c>
      <c r="AY668" s="53" t="s">
        <v>34</v>
      </c>
    </row>
    <row r="669" spans="2:65" s="5" customFormat="1" ht="12" hidden="1" outlineLevel="1" x14ac:dyDescent="0.2">
      <c r="B669" s="52"/>
      <c r="C669" s="32"/>
      <c r="D669" s="47" t="s">
        <v>42</v>
      </c>
      <c r="E669" s="53" t="s">
        <v>0</v>
      </c>
      <c r="F669" s="54" t="s">
        <v>400</v>
      </c>
      <c r="H669" s="120">
        <v>3.1</v>
      </c>
      <c r="J669" s="69"/>
      <c r="L669" s="52"/>
      <c r="M669" s="55"/>
      <c r="T669" s="56"/>
      <c r="AT669" s="53" t="s">
        <v>42</v>
      </c>
      <c r="AU669" s="53" t="s">
        <v>20</v>
      </c>
      <c r="AV669" s="5" t="s">
        <v>20</v>
      </c>
      <c r="AW669" s="5" t="s">
        <v>10</v>
      </c>
      <c r="AX669" s="5" t="s">
        <v>18</v>
      </c>
      <c r="AY669" s="53" t="s">
        <v>34</v>
      </c>
    </row>
    <row r="670" spans="2:65" s="5" customFormat="1" ht="12" hidden="1" outlineLevel="1" x14ac:dyDescent="0.2">
      <c r="B670" s="52"/>
      <c r="C670" s="32"/>
      <c r="D670" s="47" t="s">
        <v>42</v>
      </c>
      <c r="E670" s="53" t="s">
        <v>0</v>
      </c>
      <c r="F670" s="54" t="s">
        <v>401</v>
      </c>
      <c r="H670" s="120">
        <v>3.1</v>
      </c>
      <c r="J670" s="69"/>
      <c r="L670" s="52"/>
      <c r="M670" s="55"/>
      <c r="T670" s="56"/>
      <c r="AT670" s="53" t="s">
        <v>42</v>
      </c>
      <c r="AU670" s="53" t="s">
        <v>20</v>
      </c>
      <c r="AV670" s="5" t="s">
        <v>20</v>
      </c>
      <c r="AW670" s="5" t="s">
        <v>10</v>
      </c>
      <c r="AX670" s="5" t="s">
        <v>18</v>
      </c>
      <c r="AY670" s="53" t="s">
        <v>34</v>
      </c>
    </row>
    <row r="671" spans="2:65" s="5" customFormat="1" ht="12" hidden="1" outlineLevel="1" x14ac:dyDescent="0.2">
      <c r="B671" s="52"/>
      <c r="C671" s="32"/>
      <c r="D671" s="47" t="s">
        <v>42</v>
      </c>
      <c r="E671" s="53" t="s">
        <v>0</v>
      </c>
      <c r="F671" s="54" t="s">
        <v>402</v>
      </c>
      <c r="H671" s="120">
        <v>3.1</v>
      </c>
      <c r="J671" s="69"/>
      <c r="L671" s="52"/>
      <c r="M671" s="55"/>
      <c r="T671" s="56"/>
      <c r="AT671" s="53" t="s">
        <v>42</v>
      </c>
      <c r="AU671" s="53" t="s">
        <v>20</v>
      </c>
      <c r="AV671" s="5" t="s">
        <v>20</v>
      </c>
      <c r="AW671" s="5" t="s">
        <v>10</v>
      </c>
      <c r="AX671" s="5" t="s">
        <v>18</v>
      </c>
      <c r="AY671" s="53" t="s">
        <v>34</v>
      </c>
    </row>
    <row r="672" spans="2:65" s="5" customFormat="1" ht="12" hidden="1" outlineLevel="1" x14ac:dyDescent="0.2">
      <c r="B672" s="52"/>
      <c r="C672" s="32"/>
      <c r="D672" s="47" t="s">
        <v>42</v>
      </c>
      <c r="E672" s="53" t="s">
        <v>0</v>
      </c>
      <c r="F672" s="54" t="s">
        <v>403</v>
      </c>
      <c r="H672" s="120">
        <v>21.7</v>
      </c>
      <c r="J672" s="69"/>
      <c r="L672" s="52"/>
      <c r="M672" s="55"/>
      <c r="T672" s="56"/>
      <c r="AT672" s="53" t="s">
        <v>42</v>
      </c>
      <c r="AU672" s="53" t="s">
        <v>20</v>
      </c>
      <c r="AV672" s="5" t="s">
        <v>20</v>
      </c>
      <c r="AW672" s="5" t="s">
        <v>10</v>
      </c>
      <c r="AX672" s="5" t="s">
        <v>18</v>
      </c>
      <c r="AY672" s="53" t="s">
        <v>34</v>
      </c>
    </row>
    <row r="673" spans="2:65" s="4" customFormat="1" ht="12" hidden="1" outlineLevel="1" x14ac:dyDescent="0.2">
      <c r="B673" s="46"/>
      <c r="C673" s="32"/>
      <c r="D673" s="47" t="s">
        <v>42</v>
      </c>
      <c r="E673" s="48" t="s">
        <v>0</v>
      </c>
      <c r="F673" s="49" t="s">
        <v>109</v>
      </c>
      <c r="H673" s="119" t="s">
        <v>0</v>
      </c>
      <c r="J673" s="69"/>
      <c r="L673" s="46"/>
      <c r="M673" s="50"/>
      <c r="T673" s="51"/>
      <c r="AT673" s="48" t="s">
        <v>42</v>
      </c>
      <c r="AU673" s="48" t="s">
        <v>20</v>
      </c>
      <c r="AV673" s="4" t="s">
        <v>19</v>
      </c>
      <c r="AW673" s="4" t="s">
        <v>10</v>
      </c>
      <c r="AX673" s="4" t="s">
        <v>18</v>
      </c>
      <c r="AY673" s="48" t="s">
        <v>34</v>
      </c>
    </row>
    <row r="674" spans="2:65" s="5" customFormat="1" ht="12" hidden="1" outlineLevel="1" x14ac:dyDescent="0.2">
      <c r="B674" s="52"/>
      <c r="C674" s="32"/>
      <c r="D674" s="47" t="s">
        <v>42</v>
      </c>
      <c r="E674" s="53" t="s">
        <v>0</v>
      </c>
      <c r="F674" s="54" t="s">
        <v>404</v>
      </c>
      <c r="H674" s="120">
        <v>4.5</v>
      </c>
      <c r="J674" s="69"/>
      <c r="L674" s="52"/>
      <c r="M674" s="55"/>
      <c r="T674" s="56"/>
      <c r="AT674" s="53" t="s">
        <v>42</v>
      </c>
      <c r="AU674" s="53" t="s">
        <v>20</v>
      </c>
      <c r="AV674" s="5" t="s">
        <v>20</v>
      </c>
      <c r="AW674" s="5" t="s">
        <v>10</v>
      </c>
      <c r="AX674" s="5" t="s">
        <v>18</v>
      </c>
      <c r="AY674" s="53" t="s">
        <v>34</v>
      </c>
    </row>
    <row r="675" spans="2:65" s="4" customFormat="1" ht="12" hidden="1" outlineLevel="1" x14ac:dyDescent="0.2">
      <c r="B675" s="46"/>
      <c r="C675" s="32"/>
      <c r="D675" s="47" t="s">
        <v>42</v>
      </c>
      <c r="E675" s="48" t="s">
        <v>0</v>
      </c>
      <c r="F675" s="49" t="s">
        <v>113</v>
      </c>
      <c r="H675" s="119" t="s">
        <v>0</v>
      </c>
      <c r="J675" s="69"/>
      <c r="L675" s="46"/>
      <c r="M675" s="50"/>
      <c r="T675" s="51"/>
      <c r="AT675" s="48" t="s">
        <v>42</v>
      </c>
      <c r="AU675" s="48" t="s">
        <v>20</v>
      </c>
      <c r="AV675" s="4" t="s">
        <v>19</v>
      </c>
      <c r="AW675" s="4" t="s">
        <v>10</v>
      </c>
      <c r="AX675" s="4" t="s">
        <v>18</v>
      </c>
      <c r="AY675" s="48" t="s">
        <v>34</v>
      </c>
    </row>
    <row r="676" spans="2:65" s="5" customFormat="1" ht="12" hidden="1" outlineLevel="1" x14ac:dyDescent="0.2">
      <c r="B676" s="52"/>
      <c r="C676" s="32"/>
      <c r="D676" s="47" t="s">
        <v>42</v>
      </c>
      <c r="E676" s="53" t="s">
        <v>0</v>
      </c>
      <c r="F676" s="54" t="s">
        <v>404</v>
      </c>
      <c r="H676" s="120">
        <v>4.5</v>
      </c>
      <c r="J676" s="69"/>
      <c r="L676" s="52"/>
      <c r="M676" s="55"/>
      <c r="T676" s="56"/>
      <c r="AT676" s="53" t="s">
        <v>42</v>
      </c>
      <c r="AU676" s="53" t="s">
        <v>20</v>
      </c>
      <c r="AV676" s="5" t="s">
        <v>20</v>
      </c>
      <c r="AW676" s="5" t="s">
        <v>10</v>
      </c>
      <c r="AX676" s="5" t="s">
        <v>18</v>
      </c>
      <c r="AY676" s="53" t="s">
        <v>34</v>
      </c>
    </row>
    <row r="677" spans="2:65" s="4" customFormat="1" ht="12" hidden="1" outlineLevel="1" x14ac:dyDescent="0.2">
      <c r="B677" s="46"/>
      <c r="C677" s="32"/>
      <c r="D677" s="47" t="s">
        <v>42</v>
      </c>
      <c r="E677" s="48" t="s">
        <v>0</v>
      </c>
      <c r="F677" s="49" t="s">
        <v>114</v>
      </c>
      <c r="H677" s="119" t="s">
        <v>0</v>
      </c>
      <c r="J677" s="69"/>
      <c r="L677" s="46"/>
      <c r="M677" s="50"/>
      <c r="T677" s="51"/>
      <c r="AT677" s="48" t="s">
        <v>42</v>
      </c>
      <c r="AU677" s="48" t="s">
        <v>20</v>
      </c>
      <c r="AV677" s="4" t="s">
        <v>19</v>
      </c>
      <c r="AW677" s="4" t="s">
        <v>10</v>
      </c>
      <c r="AX677" s="4" t="s">
        <v>18</v>
      </c>
      <c r="AY677" s="48" t="s">
        <v>34</v>
      </c>
    </row>
    <row r="678" spans="2:65" s="5" customFormat="1" ht="12" hidden="1" outlineLevel="1" x14ac:dyDescent="0.2">
      <c r="B678" s="52"/>
      <c r="C678" s="32"/>
      <c r="D678" s="47" t="s">
        <v>42</v>
      </c>
      <c r="E678" s="53" t="s">
        <v>0</v>
      </c>
      <c r="F678" s="54" t="s">
        <v>404</v>
      </c>
      <c r="H678" s="120">
        <v>4.5</v>
      </c>
      <c r="J678" s="69"/>
      <c r="L678" s="52"/>
      <c r="M678" s="55"/>
      <c r="T678" s="56"/>
      <c r="AT678" s="53" t="s">
        <v>42</v>
      </c>
      <c r="AU678" s="53" t="s">
        <v>20</v>
      </c>
      <c r="AV678" s="5" t="s">
        <v>20</v>
      </c>
      <c r="AW678" s="5" t="s">
        <v>10</v>
      </c>
      <c r="AX678" s="5" t="s">
        <v>18</v>
      </c>
      <c r="AY678" s="53" t="s">
        <v>34</v>
      </c>
    </row>
    <row r="679" spans="2:65" s="4" customFormat="1" ht="12" hidden="1" outlineLevel="1" x14ac:dyDescent="0.2">
      <c r="B679" s="46"/>
      <c r="C679" s="32"/>
      <c r="D679" s="47" t="s">
        <v>42</v>
      </c>
      <c r="E679" s="48" t="s">
        <v>0</v>
      </c>
      <c r="F679" s="49" t="s">
        <v>75</v>
      </c>
      <c r="H679" s="119" t="s">
        <v>0</v>
      </c>
      <c r="J679" s="69"/>
      <c r="L679" s="46"/>
      <c r="M679" s="50"/>
      <c r="T679" s="51"/>
      <c r="AT679" s="48" t="s">
        <v>42</v>
      </c>
      <c r="AU679" s="48" t="s">
        <v>20</v>
      </c>
      <c r="AV679" s="4" t="s">
        <v>19</v>
      </c>
      <c r="AW679" s="4" t="s">
        <v>10</v>
      </c>
      <c r="AX679" s="4" t="s">
        <v>18</v>
      </c>
      <c r="AY679" s="48" t="s">
        <v>34</v>
      </c>
    </row>
    <row r="680" spans="2:65" s="5" customFormat="1" ht="12" hidden="1" outlineLevel="1" x14ac:dyDescent="0.2">
      <c r="B680" s="52"/>
      <c r="C680" s="32"/>
      <c r="D680" s="47" t="s">
        <v>42</v>
      </c>
      <c r="E680" s="53" t="s">
        <v>0</v>
      </c>
      <c r="F680" s="54" t="s">
        <v>405</v>
      </c>
      <c r="H680" s="120">
        <v>4.75</v>
      </c>
      <c r="J680" s="69"/>
      <c r="L680" s="52"/>
      <c r="M680" s="55"/>
      <c r="T680" s="56"/>
      <c r="AT680" s="53" t="s">
        <v>42</v>
      </c>
      <c r="AU680" s="53" t="s">
        <v>20</v>
      </c>
      <c r="AV680" s="5" t="s">
        <v>20</v>
      </c>
      <c r="AW680" s="5" t="s">
        <v>10</v>
      </c>
      <c r="AX680" s="5" t="s">
        <v>18</v>
      </c>
      <c r="AY680" s="53" t="s">
        <v>34</v>
      </c>
    </row>
    <row r="681" spans="2:65" s="4" customFormat="1" ht="12" hidden="1" outlineLevel="1" x14ac:dyDescent="0.2">
      <c r="B681" s="46"/>
      <c r="C681" s="32"/>
      <c r="D681" s="47" t="s">
        <v>42</v>
      </c>
      <c r="E681" s="48" t="s">
        <v>0</v>
      </c>
      <c r="F681" s="49" t="s">
        <v>117</v>
      </c>
      <c r="H681" s="119" t="s">
        <v>0</v>
      </c>
      <c r="J681" s="69"/>
      <c r="L681" s="46"/>
      <c r="M681" s="50"/>
      <c r="T681" s="51"/>
      <c r="AT681" s="48" t="s">
        <v>42</v>
      </c>
      <c r="AU681" s="48" t="s">
        <v>20</v>
      </c>
      <c r="AV681" s="4" t="s">
        <v>19</v>
      </c>
      <c r="AW681" s="4" t="s">
        <v>10</v>
      </c>
      <c r="AX681" s="4" t="s">
        <v>18</v>
      </c>
      <c r="AY681" s="48" t="s">
        <v>34</v>
      </c>
    </row>
    <row r="682" spans="2:65" s="5" customFormat="1" ht="12" hidden="1" outlineLevel="1" x14ac:dyDescent="0.2">
      <c r="B682" s="52"/>
      <c r="C682" s="32"/>
      <c r="D682" s="47" t="s">
        <v>42</v>
      </c>
      <c r="E682" s="53" t="s">
        <v>0</v>
      </c>
      <c r="F682" s="54" t="s">
        <v>406</v>
      </c>
      <c r="H682" s="120">
        <v>4.2</v>
      </c>
      <c r="J682" s="69">
        <f t="shared" si="22"/>
        <v>0</v>
      </c>
      <c r="L682" s="52"/>
      <c r="M682" s="55"/>
      <c r="T682" s="56"/>
      <c r="AT682" s="53" t="s">
        <v>42</v>
      </c>
      <c r="AU682" s="53" t="s">
        <v>20</v>
      </c>
      <c r="AV682" s="5" t="s">
        <v>20</v>
      </c>
      <c r="AW682" s="5" t="s">
        <v>10</v>
      </c>
      <c r="AX682" s="5" t="s">
        <v>18</v>
      </c>
      <c r="AY682" s="53" t="s">
        <v>34</v>
      </c>
    </row>
    <row r="683" spans="2:65" s="6" customFormat="1" ht="12" hidden="1" outlineLevel="1" x14ac:dyDescent="0.2">
      <c r="B683" s="57"/>
      <c r="C683" s="32"/>
      <c r="D683" s="47" t="s">
        <v>42</v>
      </c>
      <c r="E683" s="58" t="s">
        <v>0</v>
      </c>
      <c r="F683" s="59" t="s">
        <v>53</v>
      </c>
      <c r="H683" s="121">
        <v>62.75</v>
      </c>
      <c r="J683" s="69">
        <f t="shared" si="22"/>
        <v>0</v>
      </c>
      <c r="L683" s="57"/>
      <c r="M683" s="60"/>
      <c r="T683" s="61"/>
      <c r="AT683" s="58" t="s">
        <v>42</v>
      </c>
      <c r="AU683" s="58" t="s">
        <v>20</v>
      </c>
      <c r="AV683" s="6" t="s">
        <v>39</v>
      </c>
      <c r="AW683" s="6" t="s">
        <v>10</v>
      </c>
      <c r="AX683" s="6" t="s">
        <v>19</v>
      </c>
      <c r="AY683" s="58" t="s">
        <v>34</v>
      </c>
    </row>
    <row r="684" spans="2:65" s="1" customFormat="1" ht="55.5" customHeight="1" collapsed="1" x14ac:dyDescent="0.2">
      <c r="B684" s="31"/>
      <c r="C684" s="32">
        <v>80</v>
      </c>
      <c r="D684" s="32" t="s">
        <v>36</v>
      </c>
      <c r="E684" s="33" t="s">
        <v>407</v>
      </c>
      <c r="F684" s="34" t="s">
        <v>408</v>
      </c>
      <c r="G684" s="35" t="s">
        <v>70</v>
      </c>
      <c r="H684" s="36">
        <v>42</v>
      </c>
      <c r="I684" s="36"/>
      <c r="J684" s="69">
        <f t="shared" si="22"/>
        <v>0</v>
      </c>
      <c r="K684" s="34" t="s">
        <v>38</v>
      </c>
      <c r="L684" s="12"/>
      <c r="M684" s="37" t="s">
        <v>0</v>
      </c>
      <c r="N684" s="38" t="s">
        <v>13</v>
      </c>
      <c r="O684" s="39">
        <v>0.24299999999999999</v>
      </c>
      <c r="P684" s="39">
        <f>O684*H684</f>
        <v>10.206</v>
      </c>
      <c r="Q684" s="39">
        <v>0</v>
      </c>
      <c r="R684" s="39">
        <f>Q684*H684</f>
        <v>0</v>
      </c>
      <c r="S684" s="39">
        <v>8.0000000000000002E-3</v>
      </c>
      <c r="T684" s="40">
        <f>S684*H684</f>
        <v>0.33600000000000002</v>
      </c>
      <c r="AR684" s="41" t="s">
        <v>39</v>
      </c>
      <c r="AT684" s="41" t="s">
        <v>36</v>
      </c>
      <c r="AU684" s="41" t="s">
        <v>20</v>
      </c>
      <c r="AY684" s="8" t="s">
        <v>34</v>
      </c>
      <c r="BE684" s="42">
        <f>IF(N684="základní",J684,0)</f>
        <v>0</v>
      </c>
      <c r="BF684" s="42">
        <f>IF(N684="snížená",J684,0)</f>
        <v>0</v>
      </c>
      <c r="BG684" s="42">
        <f>IF(N684="zákl. přenesená",J684,0)</f>
        <v>0</v>
      </c>
      <c r="BH684" s="42">
        <f>IF(N684="sníž. přenesená",J684,0)</f>
        <v>0</v>
      </c>
      <c r="BI684" s="42">
        <f>IF(N684="nulová",J684,0)</f>
        <v>0</v>
      </c>
      <c r="BJ684" s="8" t="s">
        <v>19</v>
      </c>
      <c r="BK684" s="42">
        <f>ROUND(I684*H684,2)</f>
        <v>0</v>
      </c>
      <c r="BL684" s="8" t="s">
        <v>39</v>
      </c>
      <c r="BM684" s="41" t="s">
        <v>409</v>
      </c>
    </row>
    <row r="685" spans="2:65" s="1" customFormat="1" ht="12" hidden="1" outlineLevel="1" x14ac:dyDescent="0.2">
      <c r="B685" s="12"/>
      <c r="C685" s="32"/>
      <c r="D685" s="43" t="s">
        <v>40</v>
      </c>
      <c r="F685" s="44" t="s">
        <v>410</v>
      </c>
      <c r="H685" s="42"/>
      <c r="J685" s="69">
        <f t="shared" si="22"/>
        <v>0</v>
      </c>
      <c r="L685" s="12"/>
      <c r="M685" s="45"/>
      <c r="T685" s="15"/>
      <c r="AT685" s="8" t="s">
        <v>40</v>
      </c>
      <c r="AU685" s="8" t="s">
        <v>20</v>
      </c>
    </row>
    <row r="686" spans="2:65" s="4" customFormat="1" ht="12" hidden="1" outlineLevel="1" x14ac:dyDescent="0.2">
      <c r="B686" s="46"/>
      <c r="C686" s="32"/>
      <c r="D686" s="47" t="s">
        <v>42</v>
      </c>
      <c r="E686" s="48" t="s">
        <v>0</v>
      </c>
      <c r="F686" s="49" t="s">
        <v>72</v>
      </c>
      <c r="H686" s="119" t="s">
        <v>0</v>
      </c>
      <c r="J686" s="69"/>
      <c r="L686" s="46"/>
      <c r="M686" s="50"/>
      <c r="T686" s="51"/>
      <c r="AT686" s="48" t="s">
        <v>42</v>
      </c>
      <c r="AU686" s="48" t="s">
        <v>20</v>
      </c>
      <c r="AV686" s="4" t="s">
        <v>19</v>
      </c>
      <c r="AW686" s="4" t="s">
        <v>10</v>
      </c>
      <c r="AX686" s="4" t="s">
        <v>18</v>
      </c>
      <c r="AY686" s="48" t="s">
        <v>34</v>
      </c>
    </row>
    <row r="687" spans="2:65" s="4" customFormat="1" ht="12" hidden="1" outlineLevel="1" x14ac:dyDescent="0.2">
      <c r="B687" s="46"/>
      <c r="C687" s="32"/>
      <c r="D687" s="47" t="s">
        <v>42</v>
      </c>
      <c r="E687" s="48" t="s">
        <v>0</v>
      </c>
      <c r="F687" s="49" t="s">
        <v>73</v>
      </c>
      <c r="H687" s="119" t="s">
        <v>0</v>
      </c>
      <c r="J687" s="69"/>
      <c r="L687" s="46"/>
      <c r="M687" s="50"/>
      <c r="T687" s="51"/>
      <c r="AT687" s="48" t="s">
        <v>42</v>
      </c>
      <c r="AU687" s="48" t="s">
        <v>20</v>
      </c>
      <c r="AV687" s="4" t="s">
        <v>19</v>
      </c>
      <c r="AW687" s="4" t="s">
        <v>10</v>
      </c>
      <c r="AX687" s="4" t="s">
        <v>18</v>
      </c>
      <c r="AY687" s="48" t="s">
        <v>34</v>
      </c>
    </row>
    <row r="688" spans="2:65" s="4" customFormat="1" ht="12" hidden="1" outlineLevel="1" x14ac:dyDescent="0.2">
      <c r="B688" s="46"/>
      <c r="C688" s="32"/>
      <c r="D688" s="47" t="s">
        <v>42</v>
      </c>
      <c r="E688" s="48" t="s">
        <v>0</v>
      </c>
      <c r="F688" s="49" t="s">
        <v>44</v>
      </c>
      <c r="H688" s="119" t="s">
        <v>0</v>
      </c>
      <c r="J688" s="69"/>
      <c r="L688" s="46"/>
      <c r="M688" s="50"/>
      <c r="T688" s="51"/>
      <c r="AT688" s="48" t="s">
        <v>42</v>
      </c>
      <c r="AU688" s="48" t="s">
        <v>20</v>
      </c>
      <c r="AV688" s="4" t="s">
        <v>19</v>
      </c>
      <c r="AW688" s="4" t="s">
        <v>10</v>
      </c>
      <c r="AX688" s="4" t="s">
        <v>18</v>
      </c>
      <c r="AY688" s="48" t="s">
        <v>34</v>
      </c>
    </row>
    <row r="689" spans="2:65" s="5" customFormat="1" ht="12" hidden="1" outlineLevel="1" x14ac:dyDescent="0.2">
      <c r="B689" s="52"/>
      <c r="C689" s="32"/>
      <c r="D689" s="47" t="s">
        <v>42</v>
      </c>
      <c r="E689" s="53" t="s">
        <v>0</v>
      </c>
      <c r="F689" s="54" t="s">
        <v>74</v>
      </c>
      <c r="H689" s="120">
        <v>40</v>
      </c>
      <c r="J689" s="69"/>
      <c r="L689" s="52"/>
      <c r="M689" s="55"/>
      <c r="T689" s="56"/>
      <c r="AT689" s="53" t="s">
        <v>42</v>
      </c>
      <c r="AU689" s="53" t="s">
        <v>20</v>
      </c>
      <c r="AV689" s="5" t="s">
        <v>20</v>
      </c>
      <c r="AW689" s="5" t="s">
        <v>10</v>
      </c>
      <c r="AX689" s="5" t="s">
        <v>18</v>
      </c>
      <c r="AY689" s="53" t="s">
        <v>34</v>
      </c>
    </row>
    <row r="690" spans="2:65" s="4" customFormat="1" ht="12" hidden="1" outlineLevel="1" x14ac:dyDescent="0.2">
      <c r="B690" s="46"/>
      <c r="C690" s="32"/>
      <c r="D690" s="47" t="s">
        <v>42</v>
      </c>
      <c r="E690" s="48" t="s">
        <v>0</v>
      </c>
      <c r="F690" s="49" t="s">
        <v>75</v>
      </c>
      <c r="H690" s="119" t="s">
        <v>0</v>
      </c>
      <c r="J690" s="69"/>
      <c r="L690" s="46"/>
      <c r="M690" s="50"/>
      <c r="T690" s="51"/>
      <c r="AT690" s="48" t="s">
        <v>42</v>
      </c>
      <c r="AU690" s="48" t="s">
        <v>20</v>
      </c>
      <c r="AV690" s="4" t="s">
        <v>19</v>
      </c>
      <c r="AW690" s="4" t="s">
        <v>10</v>
      </c>
      <c r="AX690" s="4" t="s">
        <v>18</v>
      </c>
      <c r="AY690" s="48" t="s">
        <v>34</v>
      </c>
    </row>
    <row r="691" spans="2:65" s="5" customFormat="1" ht="12" hidden="1" outlineLevel="1" x14ac:dyDescent="0.2">
      <c r="B691" s="52"/>
      <c r="C691" s="32"/>
      <c r="D691" s="47" t="s">
        <v>42</v>
      </c>
      <c r="E691" s="53" t="s">
        <v>0</v>
      </c>
      <c r="F691" s="54" t="s">
        <v>76</v>
      </c>
      <c r="H691" s="120">
        <v>2</v>
      </c>
      <c r="J691" s="69">
        <f t="shared" si="22"/>
        <v>0</v>
      </c>
      <c r="L691" s="52"/>
      <c r="M691" s="55"/>
      <c r="T691" s="56"/>
      <c r="AT691" s="53" t="s">
        <v>42</v>
      </c>
      <c r="AU691" s="53" t="s">
        <v>20</v>
      </c>
      <c r="AV691" s="5" t="s">
        <v>20</v>
      </c>
      <c r="AW691" s="5" t="s">
        <v>10</v>
      </c>
      <c r="AX691" s="5" t="s">
        <v>18</v>
      </c>
      <c r="AY691" s="53" t="s">
        <v>34</v>
      </c>
    </row>
    <row r="692" spans="2:65" s="6" customFormat="1" ht="12" hidden="1" outlineLevel="1" x14ac:dyDescent="0.2">
      <c r="B692" s="57"/>
      <c r="C692" s="32"/>
      <c r="D692" s="47" t="s">
        <v>42</v>
      </c>
      <c r="E692" s="58" t="s">
        <v>0</v>
      </c>
      <c r="F692" s="59" t="s">
        <v>53</v>
      </c>
      <c r="H692" s="121">
        <v>42</v>
      </c>
      <c r="J692" s="69">
        <f t="shared" si="22"/>
        <v>0</v>
      </c>
      <c r="L692" s="57"/>
      <c r="M692" s="60"/>
      <c r="T692" s="61"/>
      <c r="AT692" s="58" t="s">
        <v>42</v>
      </c>
      <c r="AU692" s="58" t="s">
        <v>20</v>
      </c>
      <c r="AV692" s="6" t="s">
        <v>39</v>
      </c>
      <c r="AW692" s="6" t="s">
        <v>10</v>
      </c>
      <c r="AX692" s="6" t="s">
        <v>19</v>
      </c>
      <c r="AY692" s="58" t="s">
        <v>34</v>
      </c>
    </row>
    <row r="693" spans="2:65" s="1" customFormat="1" ht="55.5" customHeight="1" collapsed="1" x14ac:dyDescent="0.2">
      <c r="B693" s="31"/>
      <c r="C693" s="32">
        <v>81</v>
      </c>
      <c r="D693" s="32" t="s">
        <v>36</v>
      </c>
      <c r="E693" s="33" t="s">
        <v>411</v>
      </c>
      <c r="F693" s="34" t="s">
        <v>412</v>
      </c>
      <c r="G693" s="35" t="s">
        <v>70</v>
      </c>
      <c r="H693" s="36">
        <v>1</v>
      </c>
      <c r="I693" s="36"/>
      <c r="J693" s="69">
        <f t="shared" si="22"/>
        <v>0</v>
      </c>
      <c r="K693" s="34" t="s">
        <v>38</v>
      </c>
      <c r="L693" s="12"/>
      <c r="M693" s="37" t="s">
        <v>0</v>
      </c>
      <c r="N693" s="38" t="s">
        <v>13</v>
      </c>
      <c r="O693" s="39">
        <v>2.3079999999999998</v>
      </c>
      <c r="P693" s="39">
        <f>O693*H693</f>
        <v>2.3079999999999998</v>
      </c>
      <c r="Q693" s="39">
        <v>0</v>
      </c>
      <c r="R693" s="39">
        <f>Q693*H693</f>
        <v>0</v>
      </c>
      <c r="S693" s="39">
        <v>0.14899999999999999</v>
      </c>
      <c r="T693" s="40">
        <f>S693*H693</f>
        <v>0.14899999999999999</v>
      </c>
      <c r="AR693" s="41" t="s">
        <v>39</v>
      </c>
      <c r="AT693" s="41" t="s">
        <v>36</v>
      </c>
      <c r="AU693" s="41" t="s">
        <v>20</v>
      </c>
      <c r="AY693" s="8" t="s">
        <v>34</v>
      </c>
      <c r="BE693" s="42">
        <f>IF(N693="základní",J693,0)</f>
        <v>0</v>
      </c>
      <c r="BF693" s="42">
        <f>IF(N693="snížená",J693,0)</f>
        <v>0</v>
      </c>
      <c r="BG693" s="42">
        <f>IF(N693="zákl. přenesená",J693,0)</f>
        <v>0</v>
      </c>
      <c r="BH693" s="42">
        <f>IF(N693="sníž. přenesená",J693,0)</f>
        <v>0</v>
      </c>
      <c r="BI693" s="42">
        <f>IF(N693="nulová",J693,0)</f>
        <v>0</v>
      </c>
      <c r="BJ693" s="8" t="s">
        <v>19</v>
      </c>
      <c r="BK693" s="42">
        <f>ROUND(I693*H693,2)</f>
        <v>0</v>
      </c>
      <c r="BL693" s="8" t="s">
        <v>39</v>
      </c>
      <c r="BM693" s="41" t="s">
        <v>413</v>
      </c>
    </row>
    <row r="694" spans="2:65" s="1" customFormat="1" ht="12" hidden="1" outlineLevel="1" x14ac:dyDescent="0.2">
      <c r="B694" s="12"/>
      <c r="C694" s="32"/>
      <c r="D694" s="43" t="s">
        <v>40</v>
      </c>
      <c r="F694" s="44" t="s">
        <v>414</v>
      </c>
      <c r="H694" s="42"/>
      <c r="J694" s="69">
        <f t="shared" si="22"/>
        <v>0</v>
      </c>
      <c r="L694" s="12"/>
      <c r="M694" s="45"/>
      <c r="T694" s="15"/>
      <c r="AT694" s="8" t="s">
        <v>40</v>
      </c>
      <c r="AU694" s="8" t="s">
        <v>20</v>
      </c>
    </row>
    <row r="695" spans="2:65" s="4" customFormat="1" ht="12" hidden="1" outlineLevel="1" x14ac:dyDescent="0.2">
      <c r="B695" s="46"/>
      <c r="C695" s="32"/>
      <c r="D695" s="47" t="s">
        <v>42</v>
      </c>
      <c r="E695" s="48" t="s">
        <v>0</v>
      </c>
      <c r="F695" s="49" t="s">
        <v>43</v>
      </c>
      <c r="H695" s="119" t="s">
        <v>0</v>
      </c>
      <c r="J695" s="69"/>
      <c r="L695" s="46"/>
      <c r="M695" s="50"/>
      <c r="T695" s="51"/>
      <c r="AT695" s="48" t="s">
        <v>42</v>
      </c>
      <c r="AU695" s="48" t="s">
        <v>20</v>
      </c>
      <c r="AV695" s="4" t="s">
        <v>19</v>
      </c>
      <c r="AW695" s="4" t="s">
        <v>10</v>
      </c>
      <c r="AX695" s="4" t="s">
        <v>18</v>
      </c>
      <c r="AY695" s="48" t="s">
        <v>34</v>
      </c>
    </row>
    <row r="696" spans="2:65" s="4" customFormat="1" ht="12" hidden="1" outlineLevel="1" x14ac:dyDescent="0.2">
      <c r="B696" s="46"/>
      <c r="C696" s="32"/>
      <c r="D696" s="47" t="s">
        <v>42</v>
      </c>
      <c r="E696" s="48" t="s">
        <v>0</v>
      </c>
      <c r="F696" s="49" t="s">
        <v>44</v>
      </c>
      <c r="H696" s="119" t="s">
        <v>0</v>
      </c>
      <c r="J696" s="69"/>
      <c r="L696" s="46"/>
      <c r="M696" s="50"/>
      <c r="T696" s="51"/>
      <c r="AT696" s="48" t="s">
        <v>42</v>
      </c>
      <c r="AU696" s="48" t="s">
        <v>20</v>
      </c>
      <c r="AV696" s="4" t="s">
        <v>19</v>
      </c>
      <c r="AW696" s="4" t="s">
        <v>10</v>
      </c>
      <c r="AX696" s="4" t="s">
        <v>18</v>
      </c>
      <c r="AY696" s="48" t="s">
        <v>34</v>
      </c>
    </row>
    <row r="697" spans="2:65" s="5" customFormat="1" ht="12" hidden="1" outlineLevel="1" x14ac:dyDescent="0.2">
      <c r="B697" s="52"/>
      <c r="C697" s="32"/>
      <c r="D697" s="47" t="s">
        <v>42</v>
      </c>
      <c r="E697" s="53" t="s">
        <v>0</v>
      </c>
      <c r="F697" s="54" t="s">
        <v>81</v>
      </c>
      <c r="H697" s="120">
        <v>1</v>
      </c>
      <c r="J697" s="69">
        <f t="shared" si="22"/>
        <v>0</v>
      </c>
      <c r="L697" s="52"/>
      <c r="M697" s="55"/>
      <c r="T697" s="56"/>
      <c r="AT697" s="53" t="s">
        <v>42</v>
      </c>
      <c r="AU697" s="53" t="s">
        <v>20</v>
      </c>
      <c r="AV697" s="5" t="s">
        <v>20</v>
      </c>
      <c r="AW697" s="5" t="s">
        <v>10</v>
      </c>
      <c r="AX697" s="5" t="s">
        <v>19</v>
      </c>
      <c r="AY697" s="53" t="s">
        <v>34</v>
      </c>
    </row>
    <row r="698" spans="2:65" s="1" customFormat="1" ht="44.25" customHeight="1" collapsed="1" x14ac:dyDescent="0.2">
      <c r="B698" s="31"/>
      <c r="C698" s="32">
        <v>82</v>
      </c>
      <c r="D698" s="32" t="s">
        <v>36</v>
      </c>
      <c r="E698" s="33" t="s">
        <v>415</v>
      </c>
      <c r="F698" s="34" t="s">
        <v>416</v>
      </c>
      <c r="G698" s="35" t="s">
        <v>374</v>
      </c>
      <c r="H698" s="36">
        <v>11.2</v>
      </c>
      <c r="I698" s="36"/>
      <c r="J698" s="69">
        <f t="shared" si="22"/>
        <v>0</v>
      </c>
      <c r="K698" s="34" t="s">
        <v>38</v>
      </c>
      <c r="L698" s="12"/>
      <c r="M698" s="37" t="s">
        <v>0</v>
      </c>
      <c r="N698" s="38" t="s">
        <v>13</v>
      </c>
      <c r="O698" s="39">
        <v>0.44400000000000001</v>
      </c>
      <c r="P698" s="39">
        <f>O698*H698</f>
        <v>4.9727999999999994</v>
      </c>
      <c r="Q698" s="39">
        <v>0</v>
      </c>
      <c r="R698" s="39">
        <f>Q698*H698</f>
        <v>0</v>
      </c>
      <c r="S698" s="39">
        <v>7.0000000000000001E-3</v>
      </c>
      <c r="T698" s="40">
        <f>S698*H698</f>
        <v>7.8399999999999997E-2</v>
      </c>
      <c r="AR698" s="41" t="s">
        <v>39</v>
      </c>
      <c r="AT698" s="41" t="s">
        <v>36</v>
      </c>
      <c r="AU698" s="41" t="s">
        <v>20</v>
      </c>
      <c r="AY698" s="8" t="s">
        <v>34</v>
      </c>
      <c r="BE698" s="42">
        <f>IF(N698="základní",J698,0)</f>
        <v>0</v>
      </c>
      <c r="BF698" s="42">
        <f>IF(N698="snížená",J698,0)</f>
        <v>0</v>
      </c>
      <c r="BG698" s="42">
        <f>IF(N698="zákl. přenesená",J698,0)</f>
        <v>0</v>
      </c>
      <c r="BH698" s="42">
        <f>IF(N698="sníž. přenesená",J698,0)</f>
        <v>0</v>
      </c>
      <c r="BI698" s="42">
        <f>IF(N698="nulová",J698,0)</f>
        <v>0</v>
      </c>
      <c r="BJ698" s="8" t="s">
        <v>19</v>
      </c>
      <c r="BK698" s="42">
        <f>ROUND(I698*H698,2)</f>
        <v>0</v>
      </c>
      <c r="BL698" s="8" t="s">
        <v>39</v>
      </c>
      <c r="BM698" s="41" t="s">
        <v>417</v>
      </c>
    </row>
    <row r="699" spans="2:65" s="1" customFormat="1" ht="12" hidden="1" outlineLevel="1" x14ac:dyDescent="0.2">
      <c r="B699" s="12"/>
      <c r="C699" s="32"/>
      <c r="D699" s="43" t="s">
        <v>40</v>
      </c>
      <c r="F699" s="44" t="s">
        <v>418</v>
      </c>
      <c r="H699" s="42"/>
      <c r="J699" s="69">
        <f t="shared" si="22"/>
        <v>0</v>
      </c>
      <c r="L699" s="12"/>
      <c r="M699" s="45"/>
      <c r="T699" s="15"/>
      <c r="AT699" s="8" t="s">
        <v>40</v>
      </c>
      <c r="AU699" s="8" t="s">
        <v>20</v>
      </c>
    </row>
    <row r="700" spans="2:65" s="4" customFormat="1" ht="12" hidden="1" outlineLevel="1" x14ac:dyDescent="0.2">
      <c r="B700" s="46"/>
      <c r="C700" s="32"/>
      <c r="D700" s="47" t="s">
        <v>42</v>
      </c>
      <c r="E700" s="48" t="s">
        <v>0</v>
      </c>
      <c r="F700" s="49" t="s">
        <v>43</v>
      </c>
      <c r="H700" s="119" t="s">
        <v>0</v>
      </c>
      <c r="J700" s="69"/>
      <c r="L700" s="46"/>
      <c r="M700" s="50"/>
      <c r="T700" s="51"/>
      <c r="AT700" s="48" t="s">
        <v>42</v>
      </c>
      <c r="AU700" s="48" t="s">
        <v>20</v>
      </c>
      <c r="AV700" s="4" t="s">
        <v>19</v>
      </c>
      <c r="AW700" s="4" t="s">
        <v>10</v>
      </c>
      <c r="AX700" s="4" t="s">
        <v>18</v>
      </c>
      <c r="AY700" s="48" t="s">
        <v>34</v>
      </c>
    </row>
    <row r="701" spans="2:65" s="4" customFormat="1" ht="12" hidden="1" outlineLevel="1" x14ac:dyDescent="0.2">
      <c r="B701" s="46"/>
      <c r="C701" s="32"/>
      <c r="D701" s="47" t="s">
        <v>42</v>
      </c>
      <c r="E701" s="48" t="s">
        <v>0</v>
      </c>
      <c r="F701" s="49" t="s">
        <v>44</v>
      </c>
      <c r="H701" s="119" t="s">
        <v>0</v>
      </c>
      <c r="J701" s="69"/>
      <c r="L701" s="46"/>
      <c r="M701" s="50"/>
      <c r="T701" s="51"/>
      <c r="AT701" s="48" t="s">
        <v>42</v>
      </c>
      <c r="AU701" s="48" t="s">
        <v>20</v>
      </c>
      <c r="AV701" s="4" t="s">
        <v>19</v>
      </c>
      <c r="AW701" s="4" t="s">
        <v>10</v>
      </c>
      <c r="AX701" s="4" t="s">
        <v>18</v>
      </c>
      <c r="AY701" s="48" t="s">
        <v>34</v>
      </c>
    </row>
    <row r="702" spans="2:65" s="4" customFormat="1" ht="12" hidden="1" outlineLevel="1" x14ac:dyDescent="0.2">
      <c r="B702" s="46"/>
      <c r="C702" s="32"/>
      <c r="D702" s="47" t="s">
        <v>42</v>
      </c>
      <c r="E702" s="48" t="s">
        <v>0</v>
      </c>
      <c r="F702" s="49" t="s">
        <v>419</v>
      </c>
      <c r="H702" s="119" t="s">
        <v>0</v>
      </c>
      <c r="J702" s="69"/>
      <c r="L702" s="46"/>
      <c r="M702" s="50"/>
      <c r="T702" s="51"/>
      <c r="AT702" s="48" t="s">
        <v>42</v>
      </c>
      <c r="AU702" s="48" t="s">
        <v>20</v>
      </c>
      <c r="AV702" s="4" t="s">
        <v>19</v>
      </c>
      <c r="AW702" s="4" t="s">
        <v>10</v>
      </c>
      <c r="AX702" s="4" t="s">
        <v>18</v>
      </c>
      <c r="AY702" s="48" t="s">
        <v>34</v>
      </c>
    </row>
    <row r="703" spans="2:65" s="5" customFormat="1" ht="12" hidden="1" outlineLevel="1" x14ac:dyDescent="0.2">
      <c r="B703" s="52"/>
      <c r="C703" s="32"/>
      <c r="D703" s="47" t="s">
        <v>42</v>
      </c>
      <c r="E703" s="53" t="s">
        <v>0</v>
      </c>
      <c r="F703" s="54" t="s">
        <v>420</v>
      </c>
      <c r="H703" s="120">
        <v>5.6</v>
      </c>
      <c r="J703" s="69"/>
      <c r="L703" s="52"/>
      <c r="M703" s="55"/>
      <c r="T703" s="56"/>
      <c r="AT703" s="53" t="s">
        <v>42</v>
      </c>
      <c r="AU703" s="53" t="s">
        <v>20</v>
      </c>
      <c r="AV703" s="5" t="s">
        <v>20</v>
      </c>
      <c r="AW703" s="5" t="s">
        <v>10</v>
      </c>
      <c r="AX703" s="5" t="s">
        <v>18</v>
      </c>
      <c r="AY703" s="53" t="s">
        <v>34</v>
      </c>
    </row>
    <row r="704" spans="2:65" s="4" customFormat="1" ht="12" hidden="1" outlineLevel="1" x14ac:dyDescent="0.2">
      <c r="B704" s="46"/>
      <c r="C704" s="32"/>
      <c r="D704" s="47" t="s">
        <v>42</v>
      </c>
      <c r="E704" s="48" t="s">
        <v>0</v>
      </c>
      <c r="F704" s="49" t="s">
        <v>124</v>
      </c>
      <c r="H704" s="119" t="s">
        <v>0</v>
      </c>
      <c r="J704" s="69"/>
      <c r="L704" s="46"/>
      <c r="M704" s="50"/>
      <c r="T704" s="51"/>
      <c r="AT704" s="48" t="s">
        <v>42</v>
      </c>
      <c r="AU704" s="48" t="s">
        <v>20</v>
      </c>
      <c r="AV704" s="4" t="s">
        <v>19</v>
      </c>
      <c r="AW704" s="4" t="s">
        <v>10</v>
      </c>
      <c r="AX704" s="4" t="s">
        <v>18</v>
      </c>
      <c r="AY704" s="48" t="s">
        <v>34</v>
      </c>
    </row>
    <row r="705" spans="2:65" s="5" customFormat="1" ht="12" hidden="1" outlineLevel="1" x14ac:dyDescent="0.2">
      <c r="B705" s="52"/>
      <c r="C705" s="32"/>
      <c r="D705" s="47" t="s">
        <v>42</v>
      </c>
      <c r="E705" s="53" t="s">
        <v>0</v>
      </c>
      <c r="F705" s="54" t="s">
        <v>420</v>
      </c>
      <c r="H705" s="120">
        <v>5.6</v>
      </c>
      <c r="J705" s="69">
        <f t="shared" si="22"/>
        <v>0</v>
      </c>
      <c r="L705" s="52"/>
      <c r="M705" s="55"/>
      <c r="T705" s="56"/>
      <c r="AT705" s="53" t="s">
        <v>42</v>
      </c>
      <c r="AU705" s="53" t="s">
        <v>20</v>
      </c>
      <c r="AV705" s="5" t="s">
        <v>20</v>
      </c>
      <c r="AW705" s="5" t="s">
        <v>10</v>
      </c>
      <c r="AX705" s="5" t="s">
        <v>18</v>
      </c>
      <c r="AY705" s="53" t="s">
        <v>34</v>
      </c>
    </row>
    <row r="706" spans="2:65" s="6" customFormat="1" ht="12" hidden="1" outlineLevel="1" x14ac:dyDescent="0.2">
      <c r="B706" s="57"/>
      <c r="C706" s="32"/>
      <c r="D706" s="47" t="s">
        <v>42</v>
      </c>
      <c r="E706" s="58" t="s">
        <v>0</v>
      </c>
      <c r="F706" s="59" t="s">
        <v>53</v>
      </c>
      <c r="H706" s="121">
        <v>11.2</v>
      </c>
      <c r="J706" s="69">
        <f t="shared" si="22"/>
        <v>0</v>
      </c>
      <c r="L706" s="57"/>
      <c r="M706" s="60"/>
      <c r="T706" s="61"/>
      <c r="AT706" s="58" t="s">
        <v>42</v>
      </c>
      <c r="AU706" s="58" t="s">
        <v>20</v>
      </c>
      <c r="AV706" s="6" t="s">
        <v>39</v>
      </c>
      <c r="AW706" s="6" t="s">
        <v>10</v>
      </c>
      <c r="AX706" s="6" t="s">
        <v>19</v>
      </c>
      <c r="AY706" s="58" t="s">
        <v>34</v>
      </c>
    </row>
    <row r="707" spans="2:65" s="1" customFormat="1" ht="37.9" customHeight="1" collapsed="1" x14ac:dyDescent="0.2">
      <c r="B707" s="31"/>
      <c r="C707" s="32">
        <v>83</v>
      </c>
      <c r="D707" s="32" t="s">
        <v>36</v>
      </c>
      <c r="E707" s="33" t="s">
        <v>421</v>
      </c>
      <c r="F707" s="34" t="s">
        <v>422</v>
      </c>
      <c r="G707" s="35" t="s">
        <v>374</v>
      </c>
      <c r="H707" s="36">
        <v>138.9</v>
      </c>
      <c r="I707" s="36"/>
      <c r="J707" s="69">
        <f t="shared" si="22"/>
        <v>0</v>
      </c>
      <c r="K707" s="34" t="s">
        <v>38</v>
      </c>
      <c r="L707" s="12"/>
      <c r="M707" s="37" t="s">
        <v>0</v>
      </c>
      <c r="N707" s="38" t="s">
        <v>13</v>
      </c>
      <c r="O707" s="39">
        <v>0.38200000000000001</v>
      </c>
      <c r="P707" s="39">
        <f>O707*H707</f>
        <v>53.059800000000003</v>
      </c>
      <c r="Q707" s="39">
        <v>0</v>
      </c>
      <c r="R707" s="39">
        <f>Q707*H707</f>
        <v>0</v>
      </c>
      <c r="S707" s="39">
        <v>1.9E-2</v>
      </c>
      <c r="T707" s="40">
        <f>S707*H707</f>
        <v>2.6391</v>
      </c>
      <c r="AR707" s="41" t="s">
        <v>39</v>
      </c>
      <c r="AT707" s="41" t="s">
        <v>36</v>
      </c>
      <c r="AU707" s="41" t="s">
        <v>20</v>
      </c>
      <c r="AY707" s="8" t="s">
        <v>34</v>
      </c>
      <c r="BE707" s="42">
        <f>IF(N707="základní",J707,0)</f>
        <v>0</v>
      </c>
      <c r="BF707" s="42">
        <f>IF(N707="snížená",J707,0)</f>
        <v>0</v>
      </c>
      <c r="BG707" s="42">
        <f>IF(N707="zákl. přenesená",J707,0)</f>
        <v>0</v>
      </c>
      <c r="BH707" s="42">
        <f>IF(N707="sníž. přenesená",J707,0)</f>
        <v>0</v>
      </c>
      <c r="BI707" s="42">
        <f>IF(N707="nulová",J707,0)</f>
        <v>0</v>
      </c>
      <c r="BJ707" s="8" t="s">
        <v>19</v>
      </c>
      <c r="BK707" s="42">
        <f>ROUND(I707*H707,2)</f>
        <v>0</v>
      </c>
      <c r="BL707" s="8" t="s">
        <v>39</v>
      </c>
      <c r="BM707" s="41" t="s">
        <v>423</v>
      </c>
    </row>
    <row r="708" spans="2:65" s="1" customFormat="1" ht="12" hidden="1" outlineLevel="1" x14ac:dyDescent="0.2">
      <c r="B708" s="12"/>
      <c r="C708" s="32"/>
      <c r="D708" s="43" t="s">
        <v>40</v>
      </c>
      <c r="F708" s="44" t="s">
        <v>424</v>
      </c>
      <c r="H708" s="42"/>
      <c r="J708" s="69">
        <f t="shared" si="22"/>
        <v>0</v>
      </c>
      <c r="L708" s="12"/>
      <c r="M708" s="45"/>
      <c r="T708" s="15"/>
      <c r="AT708" s="8" t="s">
        <v>40</v>
      </c>
      <c r="AU708" s="8" t="s">
        <v>20</v>
      </c>
    </row>
    <row r="709" spans="2:65" s="4" customFormat="1" ht="12" hidden="1" outlineLevel="1" x14ac:dyDescent="0.2">
      <c r="B709" s="46"/>
      <c r="C709" s="32"/>
      <c r="D709" s="47" t="s">
        <v>42</v>
      </c>
      <c r="E709" s="48" t="s">
        <v>0</v>
      </c>
      <c r="F709" s="49" t="s">
        <v>174</v>
      </c>
      <c r="H709" s="119" t="s">
        <v>0</v>
      </c>
      <c r="J709" s="69"/>
      <c r="L709" s="46"/>
      <c r="M709" s="50"/>
      <c r="T709" s="51"/>
      <c r="AT709" s="48" t="s">
        <v>42</v>
      </c>
      <c r="AU709" s="48" t="s">
        <v>20</v>
      </c>
      <c r="AV709" s="4" t="s">
        <v>19</v>
      </c>
      <c r="AW709" s="4" t="s">
        <v>10</v>
      </c>
      <c r="AX709" s="4" t="s">
        <v>18</v>
      </c>
      <c r="AY709" s="48" t="s">
        <v>34</v>
      </c>
    </row>
    <row r="710" spans="2:65" s="4" customFormat="1" ht="12" hidden="1" outlineLevel="1" x14ac:dyDescent="0.2">
      <c r="B710" s="46"/>
      <c r="C710" s="32"/>
      <c r="D710" s="47" t="s">
        <v>42</v>
      </c>
      <c r="E710" s="48" t="s">
        <v>0</v>
      </c>
      <c r="F710" s="49" t="s">
        <v>73</v>
      </c>
      <c r="H710" s="119" t="s">
        <v>0</v>
      </c>
      <c r="J710" s="69"/>
      <c r="L710" s="46"/>
      <c r="M710" s="50"/>
      <c r="T710" s="51"/>
      <c r="AT710" s="48" t="s">
        <v>42</v>
      </c>
      <c r="AU710" s="48" t="s">
        <v>20</v>
      </c>
      <c r="AV710" s="4" t="s">
        <v>19</v>
      </c>
      <c r="AW710" s="4" t="s">
        <v>10</v>
      </c>
      <c r="AX710" s="4" t="s">
        <v>18</v>
      </c>
      <c r="AY710" s="48" t="s">
        <v>34</v>
      </c>
    </row>
    <row r="711" spans="2:65" s="4" customFormat="1" ht="12" hidden="1" outlineLevel="1" x14ac:dyDescent="0.2">
      <c r="B711" s="46"/>
      <c r="C711" s="32"/>
      <c r="D711" s="47" t="s">
        <v>42</v>
      </c>
      <c r="E711" s="48" t="s">
        <v>0</v>
      </c>
      <c r="F711" s="49" t="s">
        <v>44</v>
      </c>
      <c r="H711" s="119" t="s">
        <v>0</v>
      </c>
      <c r="J711" s="69"/>
      <c r="L711" s="46"/>
      <c r="M711" s="50"/>
      <c r="T711" s="51"/>
      <c r="AT711" s="48" t="s">
        <v>42</v>
      </c>
      <c r="AU711" s="48" t="s">
        <v>20</v>
      </c>
      <c r="AV711" s="4" t="s">
        <v>19</v>
      </c>
      <c r="AW711" s="4" t="s">
        <v>10</v>
      </c>
      <c r="AX711" s="4" t="s">
        <v>18</v>
      </c>
      <c r="AY711" s="48" t="s">
        <v>34</v>
      </c>
    </row>
    <row r="712" spans="2:65" s="5" customFormat="1" ht="12" hidden="1" outlineLevel="1" x14ac:dyDescent="0.2">
      <c r="B712" s="52"/>
      <c r="C712" s="32"/>
      <c r="D712" s="47" t="s">
        <v>42</v>
      </c>
      <c r="E712" s="53" t="s">
        <v>0</v>
      </c>
      <c r="F712" s="54" t="s">
        <v>425</v>
      </c>
      <c r="H712" s="120">
        <v>8.5</v>
      </c>
      <c r="J712" s="69"/>
      <c r="L712" s="52"/>
      <c r="M712" s="55"/>
      <c r="T712" s="56"/>
      <c r="AT712" s="53" t="s">
        <v>42</v>
      </c>
      <c r="AU712" s="53" t="s">
        <v>20</v>
      </c>
      <c r="AV712" s="5" t="s">
        <v>20</v>
      </c>
      <c r="AW712" s="5" t="s">
        <v>10</v>
      </c>
      <c r="AX712" s="5" t="s">
        <v>18</v>
      </c>
      <c r="AY712" s="53" t="s">
        <v>34</v>
      </c>
    </row>
    <row r="713" spans="2:65" s="5" customFormat="1" ht="12" hidden="1" outlineLevel="1" x14ac:dyDescent="0.2">
      <c r="B713" s="52"/>
      <c r="C713" s="32"/>
      <c r="D713" s="47" t="s">
        <v>42</v>
      </c>
      <c r="E713" s="53" t="s">
        <v>0</v>
      </c>
      <c r="F713" s="54" t="s">
        <v>426</v>
      </c>
      <c r="H713" s="120">
        <v>13.8</v>
      </c>
      <c r="J713" s="69"/>
      <c r="L713" s="52"/>
      <c r="M713" s="55"/>
      <c r="T713" s="56"/>
      <c r="AT713" s="53" t="s">
        <v>42</v>
      </c>
      <c r="AU713" s="53" t="s">
        <v>20</v>
      </c>
      <c r="AV713" s="5" t="s">
        <v>20</v>
      </c>
      <c r="AW713" s="5" t="s">
        <v>10</v>
      </c>
      <c r="AX713" s="5" t="s">
        <v>18</v>
      </c>
      <c r="AY713" s="53" t="s">
        <v>34</v>
      </c>
    </row>
    <row r="714" spans="2:65" s="5" customFormat="1" ht="12" hidden="1" outlineLevel="1" x14ac:dyDescent="0.2">
      <c r="B714" s="52"/>
      <c r="C714" s="32"/>
      <c r="D714" s="47" t="s">
        <v>42</v>
      </c>
      <c r="E714" s="53" t="s">
        <v>0</v>
      </c>
      <c r="F714" s="54" t="s">
        <v>427</v>
      </c>
      <c r="H714" s="120">
        <v>4.2</v>
      </c>
      <c r="J714" s="69"/>
      <c r="L714" s="52"/>
      <c r="M714" s="55"/>
      <c r="T714" s="56"/>
      <c r="AT714" s="53" t="s">
        <v>42</v>
      </c>
      <c r="AU714" s="53" t="s">
        <v>20</v>
      </c>
      <c r="AV714" s="5" t="s">
        <v>20</v>
      </c>
      <c r="AW714" s="5" t="s">
        <v>10</v>
      </c>
      <c r="AX714" s="5" t="s">
        <v>18</v>
      </c>
      <c r="AY714" s="53" t="s">
        <v>34</v>
      </c>
    </row>
    <row r="715" spans="2:65" s="5" customFormat="1" ht="12" hidden="1" outlineLevel="1" x14ac:dyDescent="0.2">
      <c r="B715" s="52"/>
      <c r="C715" s="32"/>
      <c r="D715" s="47" t="s">
        <v>42</v>
      </c>
      <c r="E715" s="53" t="s">
        <v>0</v>
      </c>
      <c r="F715" s="54" t="s">
        <v>428</v>
      </c>
      <c r="H715" s="120">
        <v>14.5</v>
      </c>
      <c r="J715" s="69"/>
      <c r="L715" s="52"/>
      <c r="M715" s="55"/>
      <c r="T715" s="56"/>
      <c r="AT715" s="53" t="s">
        <v>42</v>
      </c>
      <c r="AU715" s="53" t="s">
        <v>20</v>
      </c>
      <c r="AV715" s="5" t="s">
        <v>20</v>
      </c>
      <c r="AW715" s="5" t="s">
        <v>10</v>
      </c>
      <c r="AX715" s="5" t="s">
        <v>18</v>
      </c>
      <c r="AY715" s="53" t="s">
        <v>34</v>
      </c>
    </row>
    <row r="716" spans="2:65" s="5" customFormat="1" ht="12" hidden="1" outlineLevel="1" x14ac:dyDescent="0.2">
      <c r="B716" s="52"/>
      <c r="C716" s="32"/>
      <c r="D716" s="47" t="s">
        <v>42</v>
      </c>
      <c r="E716" s="53" t="s">
        <v>0</v>
      </c>
      <c r="F716" s="54" t="s">
        <v>429</v>
      </c>
      <c r="H716" s="120">
        <v>7.6</v>
      </c>
      <c r="J716" s="69"/>
      <c r="L716" s="52"/>
      <c r="M716" s="55"/>
      <c r="T716" s="56"/>
      <c r="AT716" s="53" t="s">
        <v>42</v>
      </c>
      <c r="AU716" s="53" t="s">
        <v>20</v>
      </c>
      <c r="AV716" s="5" t="s">
        <v>20</v>
      </c>
      <c r="AW716" s="5" t="s">
        <v>10</v>
      </c>
      <c r="AX716" s="5" t="s">
        <v>18</v>
      </c>
      <c r="AY716" s="53" t="s">
        <v>34</v>
      </c>
    </row>
    <row r="717" spans="2:65" s="5" customFormat="1" ht="12" hidden="1" outlineLevel="1" x14ac:dyDescent="0.2">
      <c r="B717" s="52"/>
      <c r="C717" s="32"/>
      <c r="D717" s="47" t="s">
        <v>42</v>
      </c>
      <c r="E717" s="53" t="s">
        <v>0</v>
      </c>
      <c r="F717" s="54" t="s">
        <v>430</v>
      </c>
      <c r="H717" s="120">
        <v>5.05</v>
      </c>
      <c r="J717" s="69"/>
      <c r="L717" s="52"/>
      <c r="M717" s="55"/>
      <c r="T717" s="56"/>
      <c r="AT717" s="53" t="s">
        <v>42</v>
      </c>
      <c r="AU717" s="53" t="s">
        <v>20</v>
      </c>
      <c r="AV717" s="5" t="s">
        <v>20</v>
      </c>
      <c r="AW717" s="5" t="s">
        <v>10</v>
      </c>
      <c r="AX717" s="5" t="s">
        <v>18</v>
      </c>
      <c r="AY717" s="53" t="s">
        <v>34</v>
      </c>
    </row>
    <row r="718" spans="2:65" s="5" customFormat="1" ht="12" hidden="1" outlineLevel="1" x14ac:dyDescent="0.2">
      <c r="B718" s="52"/>
      <c r="C718" s="32"/>
      <c r="D718" s="47" t="s">
        <v>42</v>
      </c>
      <c r="E718" s="53" t="s">
        <v>0</v>
      </c>
      <c r="F718" s="54" t="s">
        <v>431</v>
      </c>
      <c r="H718" s="120">
        <v>10.050000000000001</v>
      </c>
      <c r="J718" s="69"/>
      <c r="L718" s="52"/>
      <c r="M718" s="55"/>
      <c r="T718" s="56"/>
      <c r="AT718" s="53" t="s">
        <v>42</v>
      </c>
      <c r="AU718" s="53" t="s">
        <v>20</v>
      </c>
      <c r="AV718" s="5" t="s">
        <v>20</v>
      </c>
      <c r="AW718" s="5" t="s">
        <v>10</v>
      </c>
      <c r="AX718" s="5" t="s">
        <v>18</v>
      </c>
      <c r="AY718" s="53" t="s">
        <v>34</v>
      </c>
    </row>
    <row r="719" spans="2:65" s="5" customFormat="1" ht="12" hidden="1" outlineLevel="1" x14ac:dyDescent="0.2">
      <c r="B719" s="52"/>
      <c r="C719" s="32"/>
      <c r="D719" s="47" t="s">
        <v>42</v>
      </c>
      <c r="E719" s="53" t="s">
        <v>0</v>
      </c>
      <c r="F719" s="54" t="s">
        <v>432</v>
      </c>
      <c r="H719" s="120">
        <v>21.1</v>
      </c>
      <c r="J719" s="69"/>
      <c r="L719" s="52"/>
      <c r="M719" s="55"/>
      <c r="T719" s="56"/>
      <c r="AT719" s="53" t="s">
        <v>42</v>
      </c>
      <c r="AU719" s="53" t="s">
        <v>20</v>
      </c>
      <c r="AV719" s="5" t="s">
        <v>20</v>
      </c>
      <c r="AW719" s="5" t="s">
        <v>10</v>
      </c>
      <c r="AX719" s="5" t="s">
        <v>18</v>
      </c>
      <c r="AY719" s="53" t="s">
        <v>34</v>
      </c>
    </row>
    <row r="720" spans="2:65" s="5" customFormat="1" ht="12" hidden="1" outlineLevel="1" x14ac:dyDescent="0.2">
      <c r="B720" s="52"/>
      <c r="C720" s="32"/>
      <c r="D720" s="47" t="s">
        <v>42</v>
      </c>
      <c r="E720" s="53" t="s">
        <v>0</v>
      </c>
      <c r="F720" s="54" t="s">
        <v>433</v>
      </c>
      <c r="H720" s="120">
        <v>6.2</v>
      </c>
      <c r="J720" s="69"/>
      <c r="L720" s="52"/>
      <c r="M720" s="55"/>
      <c r="T720" s="56"/>
      <c r="AT720" s="53" t="s">
        <v>42</v>
      </c>
      <c r="AU720" s="53" t="s">
        <v>20</v>
      </c>
      <c r="AV720" s="5" t="s">
        <v>20</v>
      </c>
      <c r="AW720" s="5" t="s">
        <v>10</v>
      </c>
      <c r="AX720" s="5" t="s">
        <v>18</v>
      </c>
      <c r="AY720" s="53" t="s">
        <v>34</v>
      </c>
    </row>
    <row r="721" spans="2:65" s="7" customFormat="1" ht="12" hidden="1" outlineLevel="1" x14ac:dyDescent="0.2">
      <c r="B721" s="62"/>
      <c r="C721" s="32"/>
      <c r="D721" s="47" t="s">
        <v>42</v>
      </c>
      <c r="E721" s="63" t="s">
        <v>0</v>
      </c>
      <c r="F721" s="64" t="s">
        <v>148</v>
      </c>
      <c r="H721" s="122">
        <v>91</v>
      </c>
      <c r="J721" s="69"/>
      <c r="L721" s="62"/>
      <c r="M721" s="65"/>
      <c r="T721" s="66"/>
      <c r="AT721" s="63" t="s">
        <v>42</v>
      </c>
      <c r="AU721" s="63" t="s">
        <v>20</v>
      </c>
      <c r="AV721" s="7" t="s">
        <v>54</v>
      </c>
      <c r="AW721" s="7" t="s">
        <v>10</v>
      </c>
      <c r="AX721" s="7" t="s">
        <v>18</v>
      </c>
      <c r="AY721" s="63" t="s">
        <v>34</v>
      </c>
    </row>
    <row r="722" spans="2:65" s="4" customFormat="1" ht="12" hidden="1" outlineLevel="1" x14ac:dyDescent="0.2">
      <c r="B722" s="46"/>
      <c r="C722" s="32"/>
      <c r="D722" s="47" t="s">
        <v>42</v>
      </c>
      <c r="E722" s="48" t="s">
        <v>0</v>
      </c>
      <c r="F722" s="49" t="s">
        <v>109</v>
      </c>
      <c r="H722" s="119" t="s">
        <v>0</v>
      </c>
      <c r="J722" s="69"/>
      <c r="L722" s="46"/>
      <c r="M722" s="50"/>
      <c r="T722" s="51"/>
      <c r="AT722" s="48" t="s">
        <v>42</v>
      </c>
      <c r="AU722" s="48" t="s">
        <v>20</v>
      </c>
      <c r="AV722" s="4" t="s">
        <v>19</v>
      </c>
      <c r="AW722" s="4" t="s">
        <v>10</v>
      </c>
      <c r="AX722" s="4" t="s">
        <v>18</v>
      </c>
      <c r="AY722" s="48" t="s">
        <v>34</v>
      </c>
    </row>
    <row r="723" spans="2:65" s="5" customFormat="1" ht="22.5" hidden="1" outlineLevel="1" x14ac:dyDescent="0.2">
      <c r="B723" s="52"/>
      <c r="C723" s="32"/>
      <c r="D723" s="47" t="s">
        <v>42</v>
      </c>
      <c r="E723" s="53" t="s">
        <v>0</v>
      </c>
      <c r="F723" s="54" t="s">
        <v>434</v>
      </c>
      <c r="H723" s="120">
        <v>19.2</v>
      </c>
      <c r="J723" s="69"/>
      <c r="L723" s="52"/>
      <c r="M723" s="55"/>
      <c r="T723" s="56"/>
      <c r="AT723" s="53" t="s">
        <v>42</v>
      </c>
      <c r="AU723" s="53" t="s">
        <v>20</v>
      </c>
      <c r="AV723" s="5" t="s">
        <v>20</v>
      </c>
      <c r="AW723" s="5" t="s">
        <v>10</v>
      </c>
      <c r="AX723" s="5" t="s">
        <v>18</v>
      </c>
      <c r="AY723" s="53" t="s">
        <v>34</v>
      </c>
    </row>
    <row r="724" spans="2:65" s="4" customFormat="1" ht="12" hidden="1" outlineLevel="1" x14ac:dyDescent="0.2">
      <c r="B724" s="46"/>
      <c r="C724" s="32"/>
      <c r="D724" s="47" t="s">
        <v>42</v>
      </c>
      <c r="E724" s="48" t="s">
        <v>0</v>
      </c>
      <c r="F724" s="49" t="s">
        <v>113</v>
      </c>
      <c r="H724" s="119" t="s">
        <v>0</v>
      </c>
      <c r="J724" s="69"/>
      <c r="L724" s="46"/>
      <c r="M724" s="50"/>
      <c r="T724" s="51"/>
      <c r="AT724" s="48" t="s">
        <v>42</v>
      </c>
      <c r="AU724" s="48" t="s">
        <v>20</v>
      </c>
      <c r="AV724" s="4" t="s">
        <v>19</v>
      </c>
      <c r="AW724" s="4" t="s">
        <v>10</v>
      </c>
      <c r="AX724" s="4" t="s">
        <v>18</v>
      </c>
      <c r="AY724" s="48" t="s">
        <v>34</v>
      </c>
    </row>
    <row r="725" spans="2:65" s="5" customFormat="1" ht="12" hidden="1" outlineLevel="1" x14ac:dyDescent="0.2">
      <c r="B725" s="52"/>
      <c r="C725" s="32"/>
      <c r="D725" s="47" t="s">
        <v>42</v>
      </c>
      <c r="E725" s="53" t="s">
        <v>0</v>
      </c>
      <c r="F725" s="54" t="s">
        <v>435</v>
      </c>
      <c r="H725" s="120">
        <v>7.1</v>
      </c>
      <c r="J725" s="69"/>
      <c r="L725" s="52"/>
      <c r="M725" s="55"/>
      <c r="T725" s="56"/>
      <c r="AT725" s="53" t="s">
        <v>42</v>
      </c>
      <c r="AU725" s="53" t="s">
        <v>20</v>
      </c>
      <c r="AV725" s="5" t="s">
        <v>20</v>
      </c>
      <c r="AW725" s="5" t="s">
        <v>10</v>
      </c>
      <c r="AX725" s="5" t="s">
        <v>18</v>
      </c>
      <c r="AY725" s="53" t="s">
        <v>34</v>
      </c>
    </row>
    <row r="726" spans="2:65" s="4" customFormat="1" ht="12" hidden="1" outlineLevel="1" x14ac:dyDescent="0.2">
      <c r="B726" s="46"/>
      <c r="C726" s="32"/>
      <c r="D726" s="47" t="s">
        <v>42</v>
      </c>
      <c r="E726" s="48" t="s">
        <v>0</v>
      </c>
      <c r="F726" s="49" t="s">
        <v>114</v>
      </c>
      <c r="H726" s="119" t="s">
        <v>0</v>
      </c>
      <c r="J726" s="69"/>
      <c r="L726" s="46"/>
      <c r="M726" s="50"/>
      <c r="T726" s="51"/>
      <c r="AT726" s="48" t="s">
        <v>42</v>
      </c>
      <c r="AU726" s="48" t="s">
        <v>20</v>
      </c>
      <c r="AV726" s="4" t="s">
        <v>19</v>
      </c>
      <c r="AW726" s="4" t="s">
        <v>10</v>
      </c>
      <c r="AX726" s="4" t="s">
        <v>18</v>
      </c>
      <c r="AY726" s="48" t="s">
        <v>34</v>
      </c>
    </row>
    <row r="727" spans="2:65" s="5" customFormat="1" ht="12" hidden="1" outlineLevel="1" x14ac:dyDescent="0.2">
      <c r="B727" s="52"/>
      <c r="C727" s="32"/>
      <c r="D727" s="47" t="s">
        <v>42</v>
      </c>
      <c r="E727" s="53" t="s">
        <v>0</v>
      </c>
      <c r="F727" s="54" t="s">
        <v>436</v>
      </c>
      <c r="H727" s="120">
        <v>6.4</v>
      </c>
      <c r="J727" s="69"/>
      <c r="L727" s="52"/>
      <c r="M727" s="55"/>
      <c r="T727" s="56"/>
      <c r="AT727" s="53" t="s">
        <v>42</v>
      </c>
      <c r="AU727" s="53" t="s">
        <v>20</v>
      </c>
      <c r="AV727" s="5" t="s">
        <v>20</v>
      </c>
      <c r="AW727" s="5" t="s">
        <v>10</v>
      </c>
      <c r="AX727" s="5" t="s">
        <v>18</v>
      </c>
      <c r="AY727" s="53" t="s">
        <v>34</v>
      </c>
    </row>
    <row r="728" spans="2:65" s="4" customFormat="1" ht="12" hidden="1" outlineLevel="1" x14ac:dyDescent="0.2">
      <c r="B728" s="46"/>
      <c r="C728" s="32"/>
      <c r="D728" s="47" t="s">
        <v>42</v>
      </c>
      <c r="E728" s="48" t="s">
        <v>0</v>
      </c>
      <c r="F728" s="49" t="s">
        <v>75</v>
      </c>
      <c r="H728" s="119" t="s">
        <v>0</v>
      </c>
      <c r="J728" s="69"/>
      <c r="L728" s="46"/>
      <c r="M728" s="50"/>
      <c r="T728" s="51"/>
      <c r="AT728" s="48" t="s">
        <v>42</v>
      </c>
      <c r="AU728" s="48" t="s">
        <v>20</v>
      </c>
      <c r="AV728" s="4" t="s">
        <v>19</v>
      </c>
      <c r="AW728" s="4" t="s">
        <v>10</v>
      </c>
      <c r="AX728" s="4" t="s">
        <v>18</v>
      </c>
      <c r="AY728" s="48" t="s">
        <v>34</v>
      </c>
    </row>
    <row r="729" spans="2:65" s="5" customFormat="1" ht="12" hidden="1" outlineLevel="1" x14ac:dyDescent="0.2">
      <c r="B729" s="52"/>
      <c r="C729" s="32"/>
      <c r="D729" s="47" t="s">
        <v>42</v>
      </c>
      <c r="E729" s="53" t="s">
        <v>0</v>
      </c>
      <c r="F729" s="54" t="s">
        <v>437</v>
      </c>
      <c r="H729" s="120">
        <v>7.3</v>
      </c>
      <c r="J729" s="69"/>
      <c r="L729" s="52"/>
      <c r="M729" s="55"/>
      <c r="T729" s="56"/>
      <c r="AT729" s="53" t="s">
        <v>42</v>
      </c>
      <c r="AU729" s="53" t="s">
        <v>20</v>
      </c>
      <c r="AV729" s="5" t="s">
        <v>20</v>
      </c>
      <c r="AW729" s="5" t="s">
        <v>10</v>
      </c>
      <c r="AX729" s="5" t="s">
        <v>18</v>
      </c>
      <c r="AY729" s="53" t="s">
        <v>34</v>
      </c>
    </row>
    <row r="730" spans="2:65" s="4" customFormat="1" ht="12" hidden="1" outlineLevel="1" x14ac:dyDescent="0.2">
      <c r="B730" s="46"/>
      <c r="C730" s="32"/>
      <c r="D730" s="47" t="s">
        <v>42</v>
      </c>
      <c r="E730" s="48" t="s">
        <v>0</v>
      </c>
      <c r="F730" s="49" t="s">
        <v>117</v>
      </c>
      <c r="H730" s="119" t="s">
        <v>0</v>
      </c>
      <c r="J730" s="69"/>
      <c r="L730" s="46"/>
      <c r="M730" s="50"/>
      <c r="T730" s="51"/>
      <c r="AT730" s="48" t="s">
        <v>42</v>
      </c>
      <c r="AU730" s="48" t="s">
        <v>20</v>
      </c>
      <c r="AV730" s="4" t="s">
        <v>19</v>
      </c>
      <c r="AW730" s="4" t="s">
        <v>10</v>
      </c>
      <c r="AX730" s="4" t="s">
        <v>18</v>
      </c>
      <c r="AY730" s="48" t="s">
        <v>34</v>
      </c>
    </row>
    <row r="731" spans="2:65" s="5" customFormat="1" ht="12" hidden="1" outlineLevel="1" x14ac:dyDescent="0.2">
      <c r="B731" s="52"/>
      <c r="C731" s="32"/>
      <c r="D731" s="47" t="s">
        <v>42</v>
      </c>
      <c r="E731" s="53" t="s">
        <v>0</v>
      </c>
      <c r="F731" s="54" t="s">
        <v>438</v>
      </c>
      <c r="H731" s="120">
        <v>7.9</v>
      </c>
      <c r="J731" s="69">
        <f t="shared" ref="J731:J781" si="23">I731*H731</f>
        <v>0</v>
      </c>
      <c r="L731" s="52"/>
      <c r="M731" s="55"/>
      <c r="T731" s="56"/>
      <c r="AT731" s="53" t="s">
        <v>42</v>
      </c>
      <c r="AU731" s="53" t="s">
        <v>20</v>
      </c>
      <c r="AV731" s="5" t="s">
        <v>20</v>
      </c>
      <c r="AW731" s="5" t="s">
        <v>10</v>
      </c>
      <c r="AX731" s="5" t="s">
        <v>18</v>
      </c>
      <c r="AY731" s="53" t="s">
        <v>34</v>
      </c>
    </row>
    <row r="732" spans="2:65" s="6" customFormat="1" ht="12" hidden="1" outlineLevel="1" x14ac:dyDescent="0.2">
      <c r="B732" s="57"/>
      <c r="C732" s="32"/>
      <c r="D732" s="47" t="s">
        <v>42</v>
      </c>
      <c r="E732" s="58" t="s">
        <v>0</v>
      </c>
      <c r="F732" s="59" t="s">
        <v>53</v>
      </c>
      <c r="H732" s="121">
        <v>138.9</v>
      </c>
      <c r="J732" s="69">
        <f t="shared" si="23"/>
        <v>0</v>
      </c>
      <c r="L732" s="57"/>
      <c r="M732" s="60"/>
      <c r="T732" s="61"/>
      <c r="AT732" s="58" t="s">
        <v>42</v>
      </c>
      <c r="AU732" s="58" t="s">
        <v>20</v>
      </c>
      <c r="AV732" s="6" t="s">
        <v>39</v>
      </c>
      <c r="AW732" s="6" t="s">
        <v>10</v>
      </c>
      <c r="AX732" s="6" t="s">
        <v>19</v>
      </c>
      <c r="AY732" s="58" t="s">
        <v>34</v>
      </c>
    </row>
    <row r="733" spans="2:65" s="1" customFormat="1" ht="37.9" customHeight="1" collapsed="1" x14ac:dyDescent="0.2">
      <c r="B733" s="31"/>
      <c r="C733" s="32">
        <v>84</v>
      </c>
      <c r="D733" s="32" t="s">
        <v>36</v>
      </c>
      <c r="E733" s="33" t="s">
        <v>439</v>
      </c>
      <c r="F733" s="34" t="s">
        <v>440</v>
      </c>
      <c r="G733" s="35" t="s">
        <v>374</v>
      </c>
      <c r="H733" s="36">
        <v>46.4</v>
      </c>
      <c r="I733" s="36"/>
      <c r="J733" s="69">
        <f t="shared" si="23"/>
        <v>0</v>
      </c>
      <c r="K733" s="34" t="s">
        <v>38</v>
      </c>
      <c r="L733" s="12"/>
      <c r="M733" s="37" t="s">
        <v>0</v>
      </c>
      <c r="N733" s="38" t="s">
        <v>13</v>
      </c>
      <c r="O733" s="39">
        <v>0.34200000000000003</v>
      </c>
      <c r="P733" s="39">
        <f>O733*H733</f>
        <v>15.8688</v>
      </c>
      <c r="Q733" s="39">
        <v>0</v>
      </c>
      <c r="R733" s="39">
        <f>Q733*H733</f>
        <v>0</v>
      </c>
      <c r="S733" s="39">
        <v>1.7999999999999999E-2</v>
      </c>
      <c r="T733" s="40">
        <f>S733*H733</f>
        <v>0.83519999999999994</v>
      </c>
      <c r="AR733" s="41" t="s">
        <v>39</v>
      </c>
      <c r="AT733" s="41" t="s">
        <v>36</v>
      </c>
      <c r="AU733" s="41" t="s">
        <v>20</v>
      </c>
      <c r="AY733" s="8" t="s">
        <v>34</v>
      </c>
      <c r="BE733" s="42">
        <f>IF(N733="základní",J733,0)</f>
        <v>0</v>
      </c>
      <c r="BF733" s="42">
        <f>IF(N733="snížená",J733,0)</f>
        <v>0</v>
      </c>
      <c r="BG733" s="42">
        <f>IF(N733="zákl. přenesená",J733,0)</f>
        <v>0</v>
      </c>
      <c r="BH733" s="42">
        <f>IF(N733="sníž. přenesená",J733,0)</f>
        <v>0</v>
      </c>
      <c r="BI733" s="42">
        <f>IF(N733="nulová",J733,0)</f>
        <v>0</v>
      </c>
      <c r="BJ733" s="8" t="s">
        <v>19</v>
      </c>
      <c r="BK733" s="42">
        <f>ROUND(I733*H733,2)</f>
        <v>0</v>
      </c>
      <c r="BL733" s="8" t="s">
        <v>39</v>
      </c>
      <c r="BM733" s="41" t="s">
        <v>441</v>
      </c>
    </row>
    <row r="734" spans="2:65" s="1" customFormat="1" ht="12" hidden="1" outlineLevel="1" x14ac:dyDescent="0.2">
      <c r="B734" s="12"/>
      <c r="C734" s="32"/>
      <c r="D734" s="43" t="s">
        <v>40</v>
      </c>
      <c r="F734" s="44" t="s">
        <v>442</v>
      </c>
      <c r="H734" s="42"/>
      <c r="J734" s="69">
        <f t="shared" si="23"/>
        <v>0</v>
      </c>
      <c r="L734" s="12"/>
      <c r="M734" s="45"/>
      <c r="T734" s="15"/>
      <c r="AT734" s="8" t="s">
        <v>40</v>
      </c>
      <c r="AU734" s="8" t="s">
        <v>20</v>
      </c>
    </row>
    <row r="735" spans="2:65" s="4" customFormat="1" ht="12" hidden="1" outlineLevel="1" x14ac:dyDescent="0.2">
      <c r="B735" s="46"/>
      <c r="C735" s="32"/>
      <c r="D735" s="47" t="s">
        <v>42</v>
      </c>
      <c r="E735" s="48" t="s">
        <v>0</v>
      </c>
      <c r="F735" s="49" t="s">
        <v>185</v>
      </c>
      <c r="H735" s="119" t="s">
        <v>0</v>
      </c>
      <c r="J735" s="69"/>
      <c r="L735" s="46"/>
      <c r="M735" s="50"/>
      <c r="T735" s="51"/>
      <c r="AT735" s="48" t="s">
        <v>42</v>
      </c>
      <c r="AU735" s="48" t="s">
        <v>20</v>
      </c>
      <c r="AV735" s="4" t="s">
        <v>19</v>
      </c>
      <c r="AW735" s="4" t="s">
        <v>10</v>
      </c>
      <c r="AX735" s="4" t="s">
        <v>18</v>
      </c>
      <c r="AY735" s="48" t="s">
        <v>34</v>
      </c>
    </row>
    <row r="736" spans="2:65" s="4" customFormat="1" ht="12" hidden="1" outlineLevel="1" x14ac:dyDescent="0.2">
      <c r="B736" s="46"/>
      <c r="C736" s="32"/>
      <c r="D736" s="47" t="s">
        <v>42</v>
      </c>
      <c r="E736" s="48" t="s">
        <v>0</v>
      </c>
      <c r="F736" s="49" t="s">
        <v>73</v>
      </c>
      <c r="H736" s="119" t="s">
        <v>0</v>
      </c>
      <c r="J736" s="69"/>
      <c r="L736" s="46"/>
      <c r="M736" s="50"/>
      <c r="T736" s="51"/>
      <c r="AT736" s="48" t="s">
        <v>42</v>
      </c>
      <c r="AU736" s="48" t="s">
        <v>20</v>
      </c>
      <c r="AV736" s="4" t="s">
        <v>19</v>
      </c>
      <c r="AW736" s="4" t="s">
        <v>10</v>
      </c>
      <c r="AX736" s="4" t="s">
        <v>18</v>
      </c>
      <c r="AY736" s="48" t="s">
        <v>34</v>
      </c>
    </row>
    <row r="737" spans="2:51" s="4" customFormat="1" ht="12" hidden="1" outlineLevel="1" x14ac:dyDescent="0.2">
      <c r="B737" s="46"/>
      <c r="C737" s="32"/>
      <c r="D737" s="47" t="s">
        <v>42</v>
      </c>
      <c r="E737" s="48" t="s">
        <v>0</v>
      </c>
      <c r="F737" s="49" t="s">
        <v>44</v>
      </c>
      <c r="H737" s="119" t="s">
        <v>0</v>
      </c>
      <c r="J737" s="69"/>
      <c r="L737" s="46"/>
      <c r="M737" s="50"/>
      <c r="T737" s="51"/>
      <c r="AT737" s="48" t="s">
        <v>42</v>
      </c>
      <c r="AU737" s="48" t="s">
        <v>20</v>
      </c>
      <c r="AV737" s="4" t="s">
        <v>19</v>
      </c>
      <c r="AW737" s="4" t="s">
        <v>10</v>
      </c>
      <c r="AX737" s="4" t="s">
        <v>18</v>
      </c>
      <c r="AY737" s="48" t="s">
        <v>34</v>
      </c>
    </row>
    <row r="738" spans="2:51" s="4" customFormat="1" ht="12" hidden="1" outlineLevel="1" x14ac:dyDescent="0.2">
      <c r="B738" s="46"/>
      <c r="C738" s="32"/>
      <c r="D738" s="47" t="s">
        <v>42</v>
      </c>
      <c r="E738" s="48" t="s">
        <v>0</v>
      </c>
      <c r="F738" s="49" t="s">
        <v>109</v>
      </c>
      <c r="H738" s="119" t="s">
        <v>0</v>
      </c>
      <c r="J738" s="69"/>
      <c r="L738" s="46"/>
      <c r="M738" s="50"/>
      <c r="T738" s="51"/>
      <c r="AT738" s="48" t="s">
        <v>42</v>
      </c>
      <c r="AU738" s="48" t="s">
        <v>20</v>
      </c>
      <c r="AV738" s="4" t="s">
        <v>19</v>
      </c>
      <c r="AW738" s="4" t="s">
        <v>10</v>
      </c>
      <c r="AX738" s="4" t="s">
        <v>18</v>
      </c>
      <c r="AY738" s="48" t="s">
        <v>34</v>
      </c>
    </row>
    <row r="739" spans="2:51" s="5" customFormat="1" ht="22.5" hidden="1" outlineLevel="1" x14ac:dyDescent="0.2">
      <c r="B739" s="52"/>
      <c r="C739" s="32"/>
      <c r="D739" s="47" t="s">
        <v>42</v>
      </c>
      <c r="E739" s="53" t="s">
        <v>0</v>
      </c>
      <c r="F739" s="54" t="s">
        <v>443</v>
      </c>
      <c r="H739" s="120">
        <v>15.1</v>
      </c>
      <c r="J739" s="69"/>
      <c r="L739" s="52"/>
      <c r="M739" s="55"/>
      <c r="T739" s="56"/>
      <c r="AT739" s="53" t="s">
        <v>42</v>
      </c>
      <c r="AU739" s="53" t="s">
        <v>20</v>
      </c>
      <c r="AV739" s="5" t="s">
        <v>20</v>
      </c>
      <c r="AW739" s="5" t="s">
        <v>10</v>
      </c>
      <c r="AX739" s="5" t="s">
        <v>18</v>
      </c>
      <c r="AY739" s="53" t="s">
        <v>34</v>
      </c>
    </row>
    <row r="740" spans="2:51" s="5" customFormat="1" ht="12" hidden="1" outlineLevel="1" x14ac:dyDescent="0.2">
      <c r="B740" s="52"/>
      <c r="C740" s="32"/>
      <c r="D740" s="47" t="s">
        <v>42</v>
      </c>
      <c r="E740" s="53" t="s">
        <v>0</v>
      </c>
      <c r="F740" s="54" t="s">
        <v>444</v>
      </c>
      <c r="H740" s="120">
        <v>1</v>
      </c>
      <c r="J740" s="69"/>
      <c r="L740" s="52"/>
      <c r="M740" s="55"/>
      <c r="T740" s="56"/>
      <c r="AT740" s="53" t="s">
        <v>42</v>
      </c>
      <c r="AU740" s="53" t="s">
        <v>20</v>
      </c>
      <c r="AV740" s="5" t="s">
        <v>20</v>
      </c>
      <c r="AW740" s="5" t="s">
        <v>10</v>
      </c>
      <c r="AX740" s="5" t="s">
        <v>18</v>
      </c>
      <c r="AY740" s="53" t="s">
        <v>34</v>
      </c>
    </row>
    <row r="741" spans="2:51" s="4" customFormat="1" ht="12" hidden="1" outlineLevel="1" x14ac:dyDescent="0.2">
      <c r="B741" s="46"/>
      <c r="C741" s="32"/>
      <c r="D741" s="47" t="s">
        <v>42</v>
      </c>
      <c r="E741" s="48" t="s">
        <v>0</v>
      </c>
      <c r="F741" s="49" t="s">
        <v>113</v>
      </c>
      <c r="H741" s="119" t="s">
        <v>0</v>
      </c>
      <c r="J741" s="69"/>
      <c r="L741" s="46"/>
      <c r="M741" s="50"/>
      <c r="T741" s="51"/>
      <c r="AT741" s="48" t="s">
        <v>42</v>
      </c>
      <c r="AU741" s="48" t="s">
        <v>20</v>
      </c>
      <c r="AV741" s="4" t="s">
        <v>19</v>
      </c>
      <c r="AW741" s="4" t="s">
        <v>10</v>
      </c>
      <c r="AX741" s="4" t="s">
        <v>18</v>
      </c>
      <c r="AY741" s="48" t="s">
        <v>34</v>
      </c>
    </row>
    <row r="742" spans="2:51" s="5" customFormat="1" ht="12" hidden="1" outlineLevel="1" x14ac:dyDescent="0.2">
      <c r="B742" s="52"/>
      <c r="C742" s="32"/>
      <c r="D742" s="47" t="s">
        <v>42</v>
      </c>
      <c r="E742" s="53" t="s">
        <v>0</v>
      </c>
      <c r="F742" s="54" t="s">
        <v>445</v>
      </c>
      <c r="H742" s="120">
        <v>4</v>
      </c>
      <c r="J742" s="69"/>
      <c r="L742" s="52"/>
      <c r="M742" s="55"/>
      <c r="T742" s="56"/>
      <c r="AT742" s="53" t="s">
        <v>42</v>
      </c>
      <c r="AU742" s="53" t="s">
        <v>20</v>
      </c>
      <c r="AV742" s="5" t="s">
        <v>20</v>
      </c>
      <c r="AW742" s="5" t="s">
        <v>10</v>
      </c>
      <c r="AX742" s="5" t="s">
        <v>18</v>
      </c>
      <c r="AY742" s="53" t="s">
        <v>34</v>
      </c>
    </row>
    <row r="743" spans="2:51" s="5" customFormat="1" ht="12" hidden="1" outlineLevel="1" x14ac:dyDescent="0.2">
      <c r="B743" s="52"/>
      <c r="C743" s="32"/>
      <c r="D743" s="47" t="s">
        <v>42</v>
      </c>
      <c r="E743" s="53" t="s">
        <v>0</v>
      </c>
      <c r="F743" s="54" t="s">
        <v>446</v>
      </c>
      <c r="H743" s="120">
        <v>1.3</v>
      </c>
      <c r="J743" s="69"/>
      <c r="L743" s="52"/>
      <c r="M743" s="55"/>
      <c r="T743" s="56"/>
      <c r="AT743" s="53" t="s">
        <v>42</v>
      </c>
      <c r="AU743" s="53" t="s">
        <v>20</v>
      </c>
      <c r="AV743" s="5" t="s">
        <v>20</v>
      </c>
      <c r="AW743" s="5" t="s">
        <v>10</v>
      </c>
      <c r="AX743" s="5" t="s">
        <v>18</v>
      </c>
      <c r="AY743" s="53" t="s">
        <v>34</v>
      </c>
    </row>
    <row r="744" spans="2:51" s="4" customFormat="1" ht="12" hidden="1" outlineLevel="1" x14ac:dyDescent="0.2">
      <c r="B744" s="46"/>
      <c r="C744" s="32"/>
      <c r="D744" s="47" t="s">
        <v>42</v>
      </c>
      <c r="E744" s="48" t="s">
        <v>0</v>
      </c>
      <c r="F744" s="49" t="s">
        <v>114</v>
      </c>
      <c r="H744" s="119" t="s">
        <v>0</v>
      </c>
      <c r="J744" s="69"/>
      <c r="L744" s="46"/>
      <c r="M744" s="50"/>
      <c r="T744" s="51"/>
      <c r="AT744" s="48" t="s">
        <v>42</v>
      </c>
      <c r="AU744" s="48" t="s">
        <v>20</v>
      </c>
      <c r="AV744" s="4" t="s">
        <v>19</v>
      </c>
      <c r="AW744" s="4" t="s">
        <v>10</v>
      </c>
      <c r="AX744" s="4" t="s">
        <v>18</v>
      </c>
      <c r="AY744" s="48" t="s">
        <v>34</v>
      </c>
    </row>
    <row r="745" spans="2:51" s="5" customFormat="1" ht="12" hidden="1" outlineLevel="1" x14ac:dyDescent="0.2">
      <c r="B745" s="52"/>
      <c r="C745" s="32"/>
      <c r="D745" s="47" t="s">
        <v>42</v>
      </c>
      <c r="E745" s="53" t="s">
        <v>0</v>
      </c>
      <c r="F745" s="54" t="s">
        <v>447</v>
      </c>
      <c r="H745" s="120">
        <v>6.6</v>
      </c>
      <c r="J745" s="69"/>
      <c r="L745" s="52"/>
      <c r="M745" s="55"/>
      <c r="T745" s="56"/>
      <c r="AT745" s="53" t="s">
        <v>42</v>
      </c>
      <c r="AU745" s="53" t="s">
        <v>20</v>
      </c>
      <c r="AV745" s="5" t="s">
        <v>20</v>
      </c>
      <c r="AW745" s="5" t="s">
        <v>10</v>
      </c>
      <c r="AX745" s="5" t="s">
        <v>18</v>
      </c>
      <c r="AY745" s="53" t="s">
        <v>34</v>
      </c>
    </row>
    <row r="746" spans="2:51" s="5" customFormat="1" ht="12" hidden="1" outlineLevel="1" x14ac:dyDescent="0.2">
      <c r="B746" s="52"/>
      <c r="C746" s="32"/>
      <c r="D746" s="47" t="s">
        <v>42</v>
      </c>
      <c r="E746" s="53" t="s">
        <v>0</v>
      </c>
      <c r="F746" s="54" t="s">
        <v>448</v>
      </c>
      <c r="H746" s="120">
        <v>1.6</v>
      </c>
      <c r="J746" s="69"/>
      <c r="L746" s="52"/>
      <c r="M746" s="55"/>
      <c r="T746" s="56"/>
      <c r="AT746" s="53" t="s">
        <v>42</v>
      </c>
      <c r="AU746" s="53" t="s">
        <v>20</v>
      </c>
      <c r="AV746" s="5" t="s">
        <v>20</v>
      </c>
      <c r="AW746" s="5" t="s">
        <v>10</v>
      </c>
      <c r="AX746" s="5" t="s">
        <v>18</v>
      </c>
      <c r="AY746" s="53" t="s">
        <v>34</v>
      </c>
    </row>
    <row r="747" spans="2:51" s="4" customFormat="1" ht="12" hidden="1" outlineLevel="1" x14ac:dyDescent="0.2">
      <c r="B747" s="46"/>
      <c r="C747" s="32"/>
      <c r="D747" s="47" t="s">
        <v>42</v>
      </c>
      <c r="E747" s="48" t="s">
        <v>0</v>
      </c>
      <c r="F747" s="49" t="s">
        <v>75</v>
      </c>
      <c r="H747" s="119" t="s">
        <v>0</v>
      </c>
      <c r="J747" s="69"/>
      <c r="L747" s="46"/>
      <c r="M747" s="50"/>
      <c r="T747" s="51"/>
      <c r="AT747" s="48" t="s">
        <v>42</v>
      </c>
      <c r="AU747" s="48" t="s">
        <v>20</v>
      </c>
      <c r="AV747" s="4" t="s">
        <v>19</v>
      </c>
      <c r="AW747" s="4" t="s">
        <v>10</v>
      </c>
      <c r="AX747" s="4" t="s">
        <v>18</v>
      </c>
      <c r="AY747" s="48" t="s">
        <v>34</v>
      </c>
    </row>
    <row r="748" spans="2:51" s="5" customFormat="1" ht="12" hidden="1" outlineLevel="1" x14ac:dyDescent="0.2">
      <c r="B748" s="52"/>
      <c r="C748" s="32"/>
      <c r="D748" s="47" t="s">
        <v>42</v>
      </c>
      <c r="E748" s="53" t="s">
        <v>0</v>
      </c>
      <c r="F748" s="54" t="s">
        <v>449</v>
      </c>
      <c r="H748" s="120">
        <v>2.8</v>
      </c>
      <c r="J748" s="69"/>
      <c r="L748" s="52"/>
      <c r="M748" s="55"/>
      <c r="T748" s="56"/>
      <c r="AT748" s="53" t="s">
        <v>42</v>
      </c>
      <c r="AU748" s="53" t="s">
        <v>20</v>
      </c>
      <c r="AV748" s="5" t="s">
        <v>20</v>
      </c>
      <c r="AW748" s="5" t="s">
        <v>10</v>
      </c>
      <c r="AX748" s="5" t="s">
        <v>18</v>
      </c>
      <c r="AY748" s="53" t="s">
        <v>34</v>
      </c>
    </row>
    <row r="749" spans="2:51" s="5" customFormat="1" ht="12" hidden="1" outlineLevel="1" x14ac:dyDescent="0.2">
      <c r="B749" s="52"/>
      <c r="C749" s="32"/>
      <c r="D749" s="47" t="s">
        <v>42</v>
      </c>
      <c r="E749" s="53" t="s">
        <v>0</v>
      </c>
      <c r="F749" s="54" t="s">
        <v>450</v>
      </c>
      <c r="H749" s="120">
        <v>1.5</v>
      </c>
      <c r="J749" s="69"/>
      <c r="L749" s="52"/>
      <c r="M749" s="55"/>
      <c r="T749" s="56"/>
      <c r="AT749" s="53" t="s">
        <v>42</v>
      </c>
      <c r="AU749" s="53" t="s">
        <v>20</v>
      </c>
      <c r="AV749" s="5" t="s">
        <v>20</v>
      </c>
      <c r="AW749" s="5" t="s">
        <v>10</v>
      </c>
      <c r="AX749" s="5" t="s">
        <v>18</v>
      </c>
      <c r="AY749" s="53" t="s">
        <v>34</v>
      </c>
    </row>
    <row r="750" spans="2:51" s="4" customFormat="1" ht="12" hidden="1" outlineLevel="1" x14ac:dyDescent="0.2">
      <c r="B750" s="46"/>
      <c r="C750" s="32"/>
      <c r="D750" s="47" t="s">
        <v>42</v>
      </c>
      <c r="E750" s="48" t="s">
        <v>0</v>
      </c>
      <c r="F750" s="49" t="s">
        <v>117</v>
      </c>
      <c r="H750" s="119" t="s">
        <v>0</v>
      </c>
      <c r="J750" s="69"/>
      <c r="L750" s="46"/>
      <c r="M750" s="50"/>
      <c r="T750" s="51"/>
      <c r="AT750" s="48" t="s">
        <v>42</v>
      </c>
      <c r="AU750" s="48" t="s">
        <v>20</v>
      </c>
      <c r="AV750" s="4" t="s">
        <v>19</v>
      </c>
      <c r="AW750" s="4" t="s">
        <v>10</v>
      </c>
      <c r="AX750" s="4" t="s">
        <v>18</v>
      </c>
      <c r="AY750" s="48" t="s">
        <v>34</v>
      </c>
    </row>
    <row r="751" spans="2:51" s="5" customFormat="1" ht="12" hidden="1" outlineLevel="1" x14ac:dyDescent="0.2">
      <c r="B751" s="52"/>
      <c r="C751" s="32"/>
      <c r="D751" s="47" t="s">
        <v>42</v>
      </c>
      <c r="E751" s="53" t="s">
        <v>0</v>
      </c>
      <c r="F751" s="54" t="s">
        <v>451</v>
      </c>
      <c r="H751" s="120">
        <v>12.5</v>
      </c>
      <c r="J751" s="69">
        <f t="shared" si="23"/>
        <v>0</v>
      </c>
      <c r="L751" s="52"/>
      <c r="M751" s="55"/>
      <c r="T751" s="56"/>
      <c r="AT751" s="53" t="s">
        <v>42</v>
      </c>
      <c r="AU751" s="53" t="s">
        <v>20</v>
      </c>
      <c r="AV751" s="5" t="s">
        <v>20</v>
      </c>
      <c r="AW751" s="5" t="s">
        <v>10</v>
      </c>
      <c r="AX751" s="5" t="s">
        <v>18</v>
      </c>
      <c r="AY751" s="53" t="s">
        <v>34</v>
      </c>
    </row>
    <row r="752" spans="2:51" s="6" customFormat="1" ht="12" hidden="1" outlineLevel="1" x14ac:dyDescent="0.2">
      <c r="B752" s="57"/>
      <c r="C752" s="32"/>
      <c r="D752" s="47" t="s">
        <v>42</v>
      </c>
      <c r="E752" s="58" t="s">
        <v>0</v>
      </c>
      <c r="F752" s="59" t="s">
        <v>53</v>
      </c>
      <c r="H752" s="121">
        <v>46.4</v>
      </c>
      <c r="J752" s="69">
        <f t="shared" si="23"/>
        <v>0</v>
      </c>
      <c r="L752" s="57"/>
      <c r="M752" s="60"/>
      <c r="T752" s="61"/>
      <c r="AT752" s="58" t="s">
        <v>42</v>
      </c>
      <c r="AU752" s="58" t="s">
        <v>20</v>
      </c>
      <c r="AV752" s="6" t="s">
        <v>39</v>
      </c>
      <c r="AW752" s="6" t="s">
        <v>10</v>
      </c>
      <c r="AX752" s="6" t="s">
        <v>19</v>
      </c>
      <c r="AY752" s="58" t="s">
        <v>34</v>
      </c>
    </row>
    <row r="753" spans="2:65" s="1" customFormat="1" ht="37.9" customHeight="1" collapsed="1" x14ac:dyDescent="0.2">
      <c r="B753" s="31"/>
      <c r="C753" s="32">
        <v>85</v>
      </c>
      <c r="D753" s="32" t="s">
        <v>36</v>
      </c>
      <c r="E753" s="33" t="s">
        <v>452</v>
      </c>
      <c r="F753" s="34" t="s">
        <v>453</v>
      </c>
      <c r="G753" s="35" t="s">
        <v>374</v>
      </c>
      <c r="H753" s="36">
        <v>71.349999999999994</v>
      </c>
      <c r="I753" s="36"/>
      <c r="J753" s="69">
        <f t="shared" si="23"/>
        <v>0</v>
      </c>
      <c r="K753" s="34" t="s">
        <v>38</v>
      </c>
      <c r="L753" s="12"/>
      <c r="M753" s="37" t="s">
        <v>0</v>
      </c>
      <c r="N753" s="38" t="s">
        <v>13</v>
      </c>
      <c r="O753" s="39">
        <v>0.66800000000000004</v>
      </c>
      <c r="P753" s="39">
        <f>O753*H753</f>
        <v>47.661799999999999</v>
      </c>
      <c r="Q753" s="39">
        <v>0</v>
      </c>
      <c r="R753" s="39">
        <f>Q753*H753</f>
        <v>0</v>
      </c>
      <c r="S753" s="39">
        <v>0.04</v>
      </c>
      <c r="T753" s="40">
        <f>S753*H753</f>
        <v>2.8539999999999996</v>
      </c>
      <c r="AR753" s="41" t="s">
        <v>39</v>
      </c>
      <c r="AT753" s="41" t="s">
        <v>36</v>
      </c>
      <c r="AU753" s="41" t="s">
        <v>20</v>
      </c>
      <c r="AY753" s="8" t="s">
        <v>34</v>
      </c>
      <c r="BE753" s="42">
        <f>IF(N753="základní",J753,0)</f>
        <v>0</v>
      </c>
      <c r="BF753" s="42">
        <f>IF(N753="snížená",J753,0)</f>
        <v>0</v>
      </c>
      <c r="BG753" s="42">
        <f>IF(N753="zákl. přenesená",J753,0)</f>
        <v>0</v>
      </c>
      <c r="BH753" s="42">
        <f>IF(N753="sníž. přenesená",J753,0)</f>
        <v>0</v>
      </c>
      <c r="BI753" s="42">
        <f>IF(N753="nulová",J753,0)</f>
        <v>0</v>
      </c>
      <c r="BJ753" s="8" t="s">
        <v>19</v>
      </c>
      <c r="BK753" s="42">
        <f>ROUND(I753*H753,2)</f>
        <v>0</v>
      </c>
      <c r="BL753" s="8" t="s">
        <v>39</v>
      </c>
      <c r="BM753" s="41" t="s">
        <v>454</v>
      </c>
    </row>
    <row r="754" spans="2:65" s="1" customFormat="1" ht="12" hidden="1" outlineLevel="1" x14ac:dyDescent="0.2">
      <c r="B754" s="12"/>
      <c r="C754" s="32"/>
      <c r="D754" s="43" t="s">
        <v>40</v>
      </c>
      <c r="F754" s="44" t="s">
        <v>455</v>
      </c>
      <c r="H754" s="42"/>
      <c r="J754" s="69">
        <f t="shared" si="23"/>
        <v>0</v>
      </c>
      <c r="L754" s="12"/>
      <c r="M754" s="45"/>
      <c r="T754" s="15"/>
      <c r="AT754" s="8" t="s">
        <v>40</v>
      </c>
      <c r="AU754" s="8" t="s">
        <v>20</v>
      </c>
    </row>
    <row r="755" spans="2:65" s="4" customFormat="1" ht="12" hidden="1" outlineLevel="1" x14ac:dyDescent="0.2">
      <c r="B755" s="46"/>
      <c r="C755" s="32"/>
      <c r="D755" s="47" t="s">
        <v>42</v>
      </c>
      <c r="E755" s="48" t="s">
        <v>0</v>
      </c>
      <c r="F755" s="49" t="s">
        <v>43</v>
      </c>
      <c r="H755" s="119" t="s">
        <v>0</v>
      </c>
      <c r="J755" s="69"/>
      <c r="L755" s="46"/>
      <c r="M755" s="50"/>
      <c r="T755" s="51"/>
      <c r="AT755" s="48" t="s">
        <v>42</v>
      </c>
      <c r="AU755" s="48" t="s">
        <v>20</v>
      </c>
      <c r="AV755" s="4" t="s">
        <v>19</v>
      </c>
      <c r="AW755" s="4" t="s">
        <v>10</v>
      </c>
      <c r="AX755" s="4" t="s">
        <v>18</v>
      </c>
      <c r="AY755" s="48" t="s">
        <v>34</v>
      </c>
    </row>
    <row r="756" spans="2:65" s="4" customFormat="1" ht="12" hidden="1" outlineLevel="1" x14ac:dyDescent="0.2">
      <c r="B756" s="46"/>
      <c r="C756" s="32"/>
      <c r="D756" s="47" t="s">
        <v>42</v>
      </c>
      <c r="E756" s="48" t="s">
        <v>0</v>
      </c>
      <c r="F756" s="49" t="s">
        <v>44</v>
      </c>
      <c r="H756" s="119" t="s">
        <v>0</v>
      </c>
      <c r="J756" s="69"/>
      <c r="L756" s="46"/>
      <c r="M756" s="50"/>
      <c r="T756" s="51"/>
      <c r="AT756" s="48" t="s">
        <v>42</v>
      </c>
      <c r="AU756" s="48" t="s">
        <v>20</v>
      </c>
      <c r="AV756" s="4" t="s">
        <v>19</v>
      </c>
      <c r="AW756" s="4" t="s">
        <v>10</v>
      </c>
      <c r="AX756" s="4" t="s">
        <v>18</v>
      </c>
      <c r="AY756" s="48" t="s">
        <v>34</v>
      </c>
    </row>
    <row r="757" spans="2:65" s="5" customFormat="1" ht="12" hidden="1" outlineLevel="1" x14ac:dyDescent="0.2">
      <c r="B757" s="52"/>
      <c r="C757" s="32"/>
      <c r="D757" s="47" t="s">
        <v>42</v>
      </c>
      <c r="E757" s="53" t="s">
        <v>0</v>
      </c>
      <c r="F757" s="54" t="s">
        <v>161</v>
      </c>
      <c r="H757" s="120">
        <v>1</v>
      </c>
      <c r="J757" s="69"/>
      <c r="L757" s="52"/>
      <c r="M757" s="55"/>
      <c r="T757" s="56"/>
      <c r="AT757" s="53" t="s">
        <v>42</v>
      </c>
      <c r="AU757" s="53" t="s">
        <v>20</v>
      </c>
      <c r="AV757" s="5" t="s">
        <v>20</v>
      </c>
      <c r="AW757" s="5" t="s">
        <v>10</v>
      </c>
      <c r="AX757" s="5" t="s">
        <v>18</v>
      </c>
      <c r="AY757" s="53" t="s">
        <v>34</v>
      </c>
    </row>
    <row r="758" spans="2:65" s="5" customFormat="1" ht="12" hidden="1" outlineLevel="1" x14ac:dyDescent="0.2">
      <c r="B758" s="52"/>
      <c r="C758" s="32"/>
      <c r="D758" s="47" t="s">
        <v>42</v>
      </c>
      <c r="E758" s="53" t="s">
        <v>0</v>
      </c>
      <c r="F758" s="54" t="s">
        <v>456</v>
      </c>
      <c r="H758" s="120">
        <v>2.8</v>
      </c>
      <c r="J758" s="69"/>
      <c r="L758" s="52"/>
      <c r="M758" s="55"/>
      <c r="T758" s="56"/>
      <c r="AT758" s="53" t="s">
        <v>42</v>
      </c>
      <c r="AU758" s="53" t="s">
        <v>20</v>
      </c>
      <c r="AV758" s="5" t="s">
        <v>20</v>
      </c>
      <c r="AW758" s="5" t="s">
        <v>10</v>
      </c>
      <c r="AX758" s="5" t="s">
        <v>18</v>
      </c>
      <c r="AY758" s="53" t="s">
        <v>34</v>
      </c>
    </row>
    <row r="759" spans="2:65" s="5" customFormat="1" ht="12" hidden="1" outlineLevel="1" x14ac:dyDescent="0.2">
      <c r="B759" s="52"/>
      <c r="C759" s="32"/>
      <c r="D759" s="47" t="s">
        <v>42</v>
      </c>
      <c r="E759" s="53" t="s">
        <v>0</v>
      </c>
      <c r="F759" s="54" t="s">
        <v>457</v>
      </c>
      <c r="H759" s="120">
        <v>2.8</v>
      </c>
      <c r="J759" s="69"/>
      <c r="L759" s="52"/>
      <c r="M759" s="55"/>
      <c r="T759" s="56"/>
      <c r="AT759" s="53" t="s">
        <v>42</v>
      </c>
      <c r="AU759" s="53" t="s">
        <v>20</v>
      </c>
      <c r="AV759" s="5" t="s">
        <v>20</v>
      </c>
      <c r="AW759" s="5" t="s">
        <v>10</v>
      </c>
      <c r="AX759" s="5" t="s">
        <v>18</v>
      </c>
      <c r="AY759" s="53" t="s">
        <v>34</v>
      </c>
    </row>
    <row r="760" spans="2:65" s="5" customFormat="1" ht="12" hidden="1" outlineLevel="1" x14ac:dyDescent="0.2">
      <c r="B760" s="52"/>
      <c r="C760" s="32"/>
      <c r="D760" s="47" t="s">
        <v>42</v>
      </c>
      <c r="E760" s="53" t="s">
        <v>0</v>
      </c>
      <c r="F760" s="54" t="s">
        <v>458</v>
      </c>
      <c r="H760" s="120">
        <v>2.8</v>
      </c>
      <c r="J760" s="69"/>
      <c r="L760" s="52"/>
      <c r="M760" s="55"/>
      <c r="T760" s="56"/>
      <c r="AT760" s="53" t="s">
        <v>42</v>
      </c>
      <c r="AU760" s="53" t="s">
        <v>20</v>
      </c>
      <c r="AV760" s="5" t="s">
        <v>20</v>
      </c>
      <c r="AW760" s="5" t="s">
        <v>10</v>
      </c>
      <c r="AX760" s="5" t="s">
        <v>18</v>
      </c>
      <c r="AY760" s="53" t="s">
        <v>34</v>
      </c>
    </row>
    <row r="761" spans="2:65" s="5" customFormat="1" ht="12" hidden="1" outlineLevel="1" x14ac:dyDescent="0.2">
      <c r="B761" s="52"/>
      <c r="C761" s="32"/>
      <c r="D761" s="47" t="s">
        <v>42</v>
      </c>
      <c r="E761" s="53" t="s">
        <v>0</v>
      </c>
      <c r="F761" s="54" t="s">
        <v>459</v>
      </c>
      <c r="H761" s="120">
        <v>2.8</v>
      </c>
      <c r="J761" s="69"/>
      <c r="L761" s="52"/>
      <c r="M761" s="55"/>
      <c r="T761" s="56"/>
      <c r="AT761" s="53" t="s">
        <v>42</v>
      </c>
      <c r="AU761" s="53" t="s">
        <v>20</v>
      </c>
      <c r="AV761" s="5" t="s">
        <v>20</v>
      </c>
      <c r="AW761" s="5" t="s">
        <v>10</v>
      </c>
      <c r="AX761" s="5" t="s">
        <v>18</v>
      </c>
      <c r="AY761" s="53" t="s">
        <v>34</v>
      </c>
    </row>
    <row r="762" spans="2:65" s="5" customFormat="1" ht="12" hidden="1" outlineLevel="1" x14ac:dyDescent="0.2">
      <c r="B762" s="52"/>
      <c r="C762" s="32"/>
      <c r="D762" s="47" t="s">
        <v>42</v>
      </c>
      <c r="E762" s="53" t="s">
        <v>0</v>
      </c>
      <c r="F762" s="54" t="s">
        <v>460</v>
      </c>
      <c r="H762" s="120">
        <v>2.8</v>
      </c>
      <c r="J762" s="69"/>
      <c r="L762" s="52"/>
      <c r="M762" s="55"/>
      <c r="T762" s="56"/>
      <c r="AT762" s="53" t="s">
        <v>42</v>
      </c>
      <c r="AU762" s="53" t="s">
        <v>20</v>
      </c>
      <c r="AV762" s="5" t="s">
        <v>20</v>
      </c>
      <c r="AW762" s="5" t="s">
        <v>10</v>
      </c>
      <c r="AX762" s="5" t="s">
        <v>18</v>
      </c>
      <c r="AY762" s="53" t="s">
        <v>34</v>
      </c>
    </row>
    <row r="763" spans="2:65" s="5" customFormat="1" ht="12" hidden="1" outlineLevel="1" x14ac:dyDescent="0.2">
      <c r="B763" s="52"/>
      <c r="C763" s="32"/>
      <c r="D763" s="47" t="s">
        <v>42</v>
      </c>
      <c r="E763" s="53" t="s">
        <v>0</v>
      </c>
      <c r="F763" s="54" t="s">
        <v>461</v>
      </c>
      <c r="H763" s="120">
        <v>2.8</v>
      </c>
      <c r="J763" s="69"/>
      <c r="L763" s="52"/>
      <c r="M763" s="55"/>
      <c r="T763" s="56"/>
      <c r="AT763" s="53" t="s">
        <v>42</v>
      </c>
      <c r="AU763" s="53" t="s">
        <v>20</v>
      </c>
      <c r="AV763" s="5" t="s">
        <v>20</v>
      </c>
      <c r="AW763" s="5" t="s">
        <v>10</v>
      </c>
      <c r="AX763" s="5" t="s">
        <v>18</v>
      </c>
      <c r="AY763" s="53" t="s">
        <v>34</v>
      </c>
    </row>
    <row r="764" spans="2:65" s="5" customFormat="1" ht="12" hidden="1" outlineLevel="1" x14ac:dyDescent="0.2">
      <c r="B764" s="52"/>
      <c r="C764" s="32"/>
      <c r="D764" s="47" t="s">
        <v>42</v>
      </c>
      <c r="E764" s="53" t="s">
        <v>0</v>
      </c>
      <c r="F764" s="54" t="s">
        <v>462</v>
      </c>
      <c r="H764" s="120">
        <v>19.600000000000001</v>
      </c>
      <c r="J764" s="69"/>
      <c r="L764" s="52"/>
      <c r="M764" s="55"/>
      <c r="T764" s="56"/>
      <c r="AT764" s="53" t="s">
        <v>42</v>
      </c>
      <c r="AU764" s="53" t="s">
        <v>20</v>
      </c>
      <c r="AV764" s="5" t="s">
        <v>20</v>
      </c>
      <c r="AW764" s="5" t="s">
        <v>10</v>
      </c>
      <c r="AX764" s="5" t="s">
        <v>18</v>
      </c>
      <c r="AY764" s="53" t="s">
        <v>34</v>
      </c>
    </row>
    <row r="765" spans="2:65" s="4" customFormat="1" ht="12" hidden="1" outlineLevel="1" x14ac:dyDescent="0.2">
      <c r="B765" s="46"/>
      <c r="C765" s="32"/>
      <c r="D765" s="47" t="s">
        <v>42</v>
      </c>
      <c r="E765" s="48" t="s">
        <v>0</v>
      </c>
      <c r="F765" s="49" t="s">
        <v>109</v>
      </c>
      <c r="H765" s="119" t="s">
        <v>0</v>
      </c>
      <c r="J765" s="69"/>
      <c r="L765" s="46"/>
      <c r="M765" s="50"/>
      <c r="T765" s="51"/>
      <c r="AT765" s="48" t="s">
        <v>42</v>
      </c>
      <c r="AU765" s="48" t="s">
        <v>20</v>
      </c>
      <c r="AV765" s="4" t="s">
        <v>19</v>
      </c>
      <c r="AW765" s="4" t="s">
        <v>10</v>
      </c>
      <c r="AX765" s="4" t="s">
        <v>18</v>
      </c>
      <c r="AY765" s="48" t="s">
        <v>34</v>
      </c>
    </row>
    <row r="766" spans="2:65" s="5" customFormat="1" ht="12" hidden="1" outlineLevel="1" x14ac:dyDescent="0.2">
      <c r="B766" s="52"/>
      <c r="C766" s="32"/>
      <c r="D766" s="47" t="s">
        <v>42</v>
      </c>
      <c r="E766" s="53" t="s">
        <v>0</v>
      </c>
      <c r="F766" s="54" t="s">
        <v>463</v>
      </c>
      <c r="H766" s="120">
        <v>3.9</v>
      </c>
      <c r="J766" s="69"/>
      <c r="L766" s="52"/>
      <c r="M766" s="55"/>
      <c r="T766" s="56"/>
      <c r="AT766" s="53" t="s">
        <v>42</v>
      </c>
      <c r="AU766" s="53" t="s">
        <v>20</v>
      </c>
      <c r="AV766" s="5" t="s">
        <v>20</v>
      </c>
      <c r="AW766" s="5" t="s">
        <v>10</v>
      </c>
      <c r="AX766" s="5" t="s">
        <v>18</v>
      </c>
      <c r="AY766" s="53" t="s">
        <v>34</v>
      </c>
    </row>
    <row r="767" spans="2:65" s="5" customFormat="1" ht="12" hidden="1" outlineLevel="1" x14ac:dyDescent="0.2">
      <c r="B767" s="52"/>
      <c r="C767" s="32"/>
      <c r="D767" s="47" t="s">
        <v>42</v>
      </c>
      <c r="E767" s="53" t="s">
        <v>0</v>
      </c>
      <c r="F767" s="54" t="s">
        <v>464</v>
      </c>
      <c r="H767" s="120">
        <v>3.9</v>
      </c>
      <c r="J767" s="69"/>
      <c r="L767" s="52"/>
      <c r="M767" s="55"/>
      <c r="T767" s="56"/>
      <c r="AT767" s="53" t="s">
        <v>42</v>
      </c>
      <c r="AU767" s="53" t="s">
        <v>20</v>
      </c>
      <c r="AV767" s="5" t="s">
        <v>20</v>
      </c>
      <c r="AW767" s="5" t="s">
        <v>10</v>
      </c>
      <c r="AX767" s="5" t="s">
        <v>18</v>
      </c>
      <c r="AY767" s="53" t="s">
        <v>34</v>
      </c>
    </row>
    <row r="768" spans="2:65" s="4" customFormat="1" ht="12" hidden="1" outlineLevel="1" x14ac:dyDescent="0.2">
      <c r="B768" s="46"/>
      <c r="C768" s="32"/>
      <c r="D768" s="47" t="s">
        <v>42</v>
      </c>
      <c r="E768" s="48" t="s">
        <v>0</v>
      </c>
      <c r="F768" s="49" t="s">
        <v>113</v>
      </c>
      <c r="H768" s="119" t="s">
        <v>0</v>
      </c>
      <c r="J768" s="69"/>
      <c r="L768" s="46"/>
      <c r="M768" s="50"/>
      <c r="T768" s="51"/>
      <c r="AT768" s="48" t="s">
        <v>42</v>
      </c>
      <c r="AU768" s="48" t="s">
        <v>20</v>
      </c>
      <c r="AV768" s="4" t="s">
        <v>19</v>
      </c>
      <c r="AW768" s="4" t="s">
        <v>10</v>
      </c>
      <c r="AX768" s="4" t="s">
        <v>18</v>
      </c>
      <c r="AY768" s="48" t="s">
        <v>34</v>
      </c>
    </row>
    <row r="769" spans="2:65" s="5" customFormat="1" ht="12" hidden="1" outlineLevel="1" x14ac:dyDescent="0.2">
      <c r="B769" s="52"/>
      <c r="C769" s="32"/>
      <c r="D769" s="47" t="s">
        <v>42</v>
      </c>
      <c r="E769" s="53" t="s">
        <v>0</v>
      </c>
      <c r="F769" s="54" t="s">
        <v>463</v>
      </c>
      <c r="H769" s="120">
        <v>3.9</v>
      </c>
      <c r="J769" s="69"/>
      <c r="L769" s="52"/>
      <c r="M769" s="55"/>
      <c r="T769" s="56"/>
      <c r="AT769" s="53" t="s">
        <v>42</v>
      </c>
      <c r="AU769" s="53" t="s">
        <v>20</v>
      </c>
      <c r="AV769" s="5" t="s">
        <v>20</v>
      </c>
      <c r="AW769" s="5" t="s">
        <v>10</v>
      </c>
      <c r="AX769" s="5" t="s">
        <v>18</v>
      </c>
      <c r="AY769" s="53" t="s">
        <v>34</v>
      </c>
    </row>
    <row r="770" spans="2:65" s="5" customFormat="1" ht="12" hidden="1" outlineLevel="1" x14ac:dyDescent="0.2">
      <c r="B770" s="52"/>
      <c r="C770" s="32"/>
      <c r="D770" s="47" t="s">
        <v>42</v>
      </c>
      <c r="E770" s="53" t="s">
        <v>0</v>
      </c>
      <c r="F770" s="54" t="s">
        <v>464</v>
      </c>
      <c r="H770" s="120">
        <v>3.9</v>
      </c>
      <c r="J770" s="69"/>
      <c r="L770" s="52"/>
      <c r="M770" s="55"/>
      <c r="T770" s="56"/>
      <c r="AT770" s="53" t="s">
        <v>42</v>
      </c>
      <c r="AU770" s="53" t="s">
        <v>20</v>
      </c>
      <c r="AV770" s="5" t="s">
        <v>20</v>
      </c>
      <c r="AW770" s="5" t="s">
        <v>10</v>
      </c>
      <c r="AX770" s="5" t="s">
        <v>18</v>
      </c>
      <c r="AY770" s="53" t="s">
        <v>34</v>
      </c>
    </row>
    <row r="771" spans="2:65" s="4" customFormat="1" ht="12" hidden="1" outlineLevel="1" x14ac:dyDescent="0.2">
      <c r="B771" s="46"/>
      <c r="C771" s="32"/>
      <c r="D771" s="47" t="s">
        <v>42</v>
      </c>
      <c r="E771" s="48" t="s">
        <v>0</v>
      </c>
      <c r="F771" s="49" t="s">
        <v>114</v>
      </c>
      <c r="H771" s="119" t="s">
        <v>0</v>
      </c>
      <c r="J771" s="69"/>
      <c r="L771" s="46"/>
      <c r="M771" s="50"/>
      <c r="T771" s="51"/>
      <c r="AT771" s="48" t="s">
        <v>42</v>
      </c>
      <c r="AU771" s="48" t="s">
        <v>20</v>
      </c>
      <c r="AV771" s="4" t="s">
        <v>19</v>
      </c>
      <c r="AW771" s="4" t="s">
        <v>10</v>
      </c>
      <c r="AX771" s="4" t="s">
        <v>18</v>
      </c>
      <c r="AY771" s="48" t="s">
        <v>34</v>
      </c>
    </row>
    <row r="772" spans="2:65" s="5" customFormat="1" ht="12" hidden="1" outlineLevel="1" x14ac:dyDescent="0.2">
      <c r="B772" s="52"/>
      <c r="C772" s="32"/>
      <c r="D772" s="47" t="s">
        <v>42</v>
      </c>
      <c r="E772" s="53" t="s">
        <v>0</v>
      </c>
      <c r="F772" s="54" t="s">
        <v>463</v>
      </c>
      <c r="H772" s="120">
        <v>3.9</v>
      </c>
      <c r="J772" s="69"/>
      <c r="L772" s="52"/>
      <c r="M772" s="55"/>
      <c r="T772" s="56"/>
      <c r="AT772" s="53" t="s">
        <v>42</v>
      </c>
      <c r="AU772" s="53" t="s">
        <v>20</v>
      </c>
      <c r="AV772" s="5" t="s">
        <v>20</v>
      </c>
      <c r="AW772" s="5" t="s">
        <v>10</v>
      </c>
      <c r="AX772" s="5" t="s">
        <v>18</v>
      </c>
      <c r="AY772" s="53" t="s">
        <v>34</v>
      </c>
    </row>
    <row r="773" spans="2:65" s="5" customFormat="1" ht="12" hidden="1" outlineLevel="1" x14ac:dyDescent="0.2">
      <c r="B773" s="52"/>
      <c r="C773" s="32"/>
      <c r="D773" s="47" t="s">
        <v>42</v>
      </c>
      <c r="E773" s="53" t="s">
        <v>0</v>
      </c>
      <c r="F773" s="54" t="s">
        <v>464</v>
      </c>
      <c r="H773" s="120">
        <v>3.9</v>
      </c>
      <c r="J773" s="69"/>
      <c r="L773" s="52"/>
      <c r="M773" s="55"/>
      <c r="T773" s="56"/>
      <c r="AT773" s="53" t="s">
        <v>42</v>
      </c>
      <c r="AU773" s="53" t="s">
        <v>20</v>
      </c>
      <c r="AV773" s="5" t="s">
        <v>20</v>
      </c>
      <c r="AW773" s="5" t="s">
        <v>10</v>
      </c>
      <c r="AX773" s="5" t="s">
        <v>18</v>
      </c>
      <c r="AY773" s="53" t="s">
        <v>34</v>
      </c>
    </row>
    <row r="774" spans="2:65" s="4" customFormat="1" ht="12" hidden="1" outlineLevel="1" x14ac:dyDescent="0.2">
      <c r="B774" s="46"/>
      <c r="C774" s="32"/>
      <c r="D774" s="47" t="s">
        <v>42</v>
      </c>
      <c r="E774" s="48" t="s">
        <v>0</v>
      </c>
      <c r="F774" s="49" t="s">
        <v>75</v>
      </c>
      <c r="H774" s="119" t="s">
        <v>0</v>
      </c>
      <c r="J774" s="69"/>
      <c r="L774" s="46"/>
      <c r="M774" s="50"/>
      <c r="T774" s="51"/>
      <c r="AT774" s="48" t="s">
        <v>42</v>
      </c>
      <c r="AU774" s="48" t="s">
        <v>20</v>
      </c>
      <c r="AV774" s="4" t="s">
        <v>19</v>
      </c>
      <c r="AW774" s="4" t="s">
        <v>10</v>
      </c>
      <c r="AX774" s="4" t="s">
        <v>18</v>
      </c>
      <c r="AY774" s="48" t="s">
        <v>34</v>
      </c>
    </row>
    <row r="775" spans="2:65" s="5" customFormat="1" ht="12" hidden="1" outlineLevel="1" x14ac:dyDescent="0.2">
      <c r="B775" s="52"/>
      <c r="C775" s="32"/>
      <c r="D775" s="47" t="s">
        <v>42</v>
      </c>
      <c r="E775" s="53" t="s">
        <v>0</v>
      </c>
      <c r="F775" s="54" t="s">
        <v>463</v>
      </c>
      <c r="H775" s="120">
        <v>3.9</v>
      </c>
      <c r="J775" s="69"/>
      <c r="L775" s="52"/>
      <c r="M775" s="55"/>
      <c r="T775" s="56"/>
      <c r="AT775" s="53" t="s">
        <v>42</v>
      </c>
      <c r="AU775" s="53" t="s">
        <v>20</v>
      </c>
      <c r="AV775" s="5" t="s">
        <v>20</v>
      </c>
      <c r="AW775" s="5" t="s">
        <v>10</v>
      </c>
      <c r="AX775" s="5" t="s">
        <v>18</v>
      </c>
      <c r="AY775" s="53" t="s">
        <v>34</v>
      </c>
    </row>
    <row r="776" spans="2:65" s="5" customFormat="1" ht="12" hidden="1" outlineLevel="1" x14ac:dyDescent="0.2">
      <c r="B776" s="52"/>
      <c r="C776" s="32"/>
      <c r="D776" s="47" t="s">
        <v>42</v>
      </c>
      <c r="E776" s="53" t="s">
        <v>0</v>
      </c>
      <c r="F776" s="54" t="s">
        <v>464</v>
      </c>
      <c r="H776" s="120">
        <v>3.9</v>
      </c>
      <c r="J776" s="69"/>
      <c r="L776" s="52"/>
      <c r="M776" s="55"/>
      <c r="T776" s="56"/>
      <c r="AT776" s="53" t="s">
        <v>42</v>
      </c>
      <c r="AU776" s="53" t="s">
        <v>20</v>
      </c>
      <c r="AV776" s="5" t="s">
        <v>20</v>
      </c>
      <c r="AW776" s="5" t="s">
        <v>10</v>
      </c>
      <c r="AX776" s="5" t="s">
        <v>18</v>
      </c>
      <c r="AY776" s="53" t="s">
        <v>34</v>
      </c>
    </row>
    <row r="777" spans="2:65" s="4" customFormat="1" ht="12" hidden="1" outlineLevel="1" x14ac:dyDescent="0.2">
      <c r="B777" s="46"/>
      <c r="C777" s="32"/>
      <c r="D777" s="47" t="s">
        <v>42</v>
      </c>
      <c r="E777" s="48" t="s">
        <v>0</v>
      </c>
      <c r="F777" s="49" t="s">
        <v>117</v>
      </c>
      <c r="H777" s="119" t="s">
        <v>0</v>
      </c>
      <c r="J777" s="69"/>
      <c r="L777" s="46"/>
      <c r="M777" s="50"/>
      <c r="T777" s="51"/>
      <c r="AT777" s="48" t="s">
        <v>42</v>
      </c>
      <c r="AU777" s="48" t="s">
        <v>20</v>
      </c>
      <c r="AV777" s="4" t="s">
        <v>19</v>
      </c>
      <c r="AW777" s="4" t="s">
        <v>10</v>
      </c>
      <c r="AX777" s="4" t="s">
        <v>18</v>
      </c>
      <c r="AY777" s="48" t="s">
        <v>34</v>
      </c>
    </row>
    <row r="778" spans="2:65" s="5" customFormat="1" ht="12" hidden="1" outlineLevel="1" x14ac:dyDescent="0.2">
      <c r="B778" s="52"/>
      <c r="C778" s="32"/>
      <c r="D778" s="47" t="s">
        <v>42</v>
      </c>
      <c r="E778" s="53" t="s">
        <v>0</v>
      </c>
      <c r="F778" s="54" t="s">
        <v>465</v>
      </c>
      <c r="H778" s="120">
        <v>2.75</v>
      </c>
      <c r="J778" s="69">
        <f t="shared" si="23"/>
        <v>0</v>
      </c>
      <c r="L778" s="52"/>
      <c r="M778" s="55"/>
      <c r="T778" s="56"/>
      <c r="AT778" s="53" t="s">
        <v>42</v>
      </c>
      <c r="AU778" s="53" t="s">
        <v>20</v>
      </c>
      <c r="AV778" s="5" t="s">
        <v>20</v>
      </c>
      <c r="AW778" s="5" t="s">
        <v>10</v>
      </c>
      <c r="AX778" s="5" t="s">
        <v>18</v>
      </c>
      <c r="AY778" s="53" t="s">
        <v>34</v>
      </c>
    </row>
    <row r="779" spans="2:65" s="6" customFormat="1" ht="12" hidden="1" outlineLevel="1" x14ac:dyDescent="0.2">
      <c r="B779" s="57"/>
      <c r="C779" s="32"/>
      <c r="D779" s="47" t="s">
        <v>42</v>
      </c>
      <c r="E779" s="58" t="s">
        <v>0</v>
      </c>
      <c r="F779" s="59" t="s">
        <v>53</v>
      </c>
      <c r="H779" s="121">
        <v>71.349999999999994</v>
      </c>
      <c r="J779" s="69">
        <f t="shared" si="23"/>
        <v>0</v>
      </c>
      <c r="L779" s="57"/>
      <c r="M779" s="60"/>
      <c r="T779" s="61"/>
      <c r="AT779" s="58" t="s">
        <v>42</v>
      </c>
      <c r="AU779" s="58" t="s">
        <v>20</v>
      </c>
      <c r="AV779" s="6" t="s">
        <v>39</v>
      </c>
      <c r="AW779" s="6" t="s">
        <v>10</v>
      </c>
      <c r="AX779" s="6" t="s">
        <v>19</v>
      </c>
      <c r="AY779" s="58" t="s">
        <v>34</v>
      </c>
    </row>
    <row r="780" spans="2:65" s="1" customFormat="1" ht="37.9" customHeight="1" collapsed="1" x14ac:dyDescent="0.2">
      <c r="B780" s="31"/>
      <c r="C780" s="32">
        <v>86</v>
      </c>
      <c r="D780" s="32" t="s">
        <v>36</v>
      </c>
      <c r="E780" s="33" t="s">
        <v>466</v>
      </c>
      <c r="F780" s="34" t="s">
        <v>467</v>
      </c>
      <c r="G780" s="35" t="s">
        <v>374</v>
      </c>
      <c r="H780" s="36">
        <v>21.35</v>
      </c>
      <c r="I780" s="36"/>
      <c r="J780" s="69">
        <f t="shared" si="23"/>
        <v>0</v>
      </c>
      <c r="K780" s="34" t="s">
        <v>38</v>
      </c>
      <c r="L780" s="12"/>
      <c r="M780" s="37" t="s">
        <v>0</v>
      </c>
      <c r="N780" s="38" t="s">
        <v>13</v>
      </c>
      <c r="O780" s="39">
        <v>0.81200000000000006</v>
      </c>
      <c r="P780" s="39">
        <f>O780*H780</f>
        <v>17.336200000000002</v>
      </c>
      <c r="Q780" s="39">
        <v>0</v>
      </c>
      <c r="R780" s="39">
        <f>Q780*H780</f>
        <v>0</v>
      </c>
      <c r="S780" s="39">
        <v>8.1000000000000003E-2</v>
      </c>
      <c r="T780" s="40">
        <f>S780*H780</f>
        <v>1.7293500000000002</v>
      </c>
      <c r="AR780" s="41" t="s">
        <v>39</v>
      </c>
      <c r="AT780" s="41" t="s">
        <v>36</v>
      </c>
      <c r="AU780" s="41" t="s">
        <v>20</v>
      </c>
      <c r="AY780" s="8" t="s">
        <v>34</v>
      </c>
      <c r="BE780" s="42">
        <f>IF(N780="základní",J780,0)</f>
        <v>0</v>
      </c>
      <c r="BF780" s="42">
        <f>IF(N780="snížená",J780,0)</f>
        <v>0</v>
      </c>
      <c r="BG780" s="42">
        <f>IF(N780="zákl. přenesená",J780,0)</f>
        <v>0</v>
      </c>
      <c r="BH780" s="42">
        <f>IF(N780="sníž. přenesená",J780,0)</f>
        <v>0</v>
      </c>
      <c r="BI780" s="42">
        <f>IF(N780="nulová",J780,0)</f>
        <v>0</v>
      </c>
      <c r="BJ780" s="8" t="s">
        <v>19</v>
      </c>
      <c r="BK780" s="42">
        <f>ROUND(I780*H780,2)</f>
        <v>0</v>
      </c>
      <c r="BL780" s="8" t="s">
        <v>39</v>
      </c>
      <c r="BM780" s="41" t="s">
        <v>468</v>
      </c>
    </row>
    <row r="781" spans="2:65" s="1" customFormat="1" ht="12" hidden="1" outlineLevel="1" x14ac:dyDescent="0.2">
      <c r="B781" s="12"/>
      <c r="C781" s="32"/>
      <c r="D781" s="43" t="s">
        <v>40</v>
      </c>
      <c r="F781" s="44" t="s">
        <v>469</v>
      </c>
      <c r="H781" s="42"/>
      <c r="J781" s="69">
        <f t="shared" si="23"/>
        <v>0</v>
      </c>
      <c r="L781" s="12"/>
      <c r="M781" s="45"/>
      <c r="T781" s="15"/>
      <c r="AT781" s="8" t="s">
        <v>40</v>
      </c>
      <c r="AU781" s="8" t="s">
        <v>20</v>
      </c>
    </row>
    <row r="782" spans="2:65" s="4" customFormat="1" ht="12" hidden="1" outlineLevel="1" x14ac:dyDescent="0.2">
      <c r="B782" s="46"/>
      <c r="C782" s="32"/>
      <c r="D782" s="47" t="s">
        <v>42</v>
      </c>
      <c r="E782" s="48" t="s">
        <v>0</v>
      </c>
      <c r="F782" s="49" t="s">
        <v>43</v>
      </c>
      <c r="H782" s="119" t="s">
        <v>0</v>
      </c>
      <c r="J782" s="69"/>
      <c r="L782" s="46"/>
      <c r="M782" s="50"/>
      <c r="T782" s="51"/>
      <c r="AT782" s="48" t="s">
        <v>42</v>
      </c>
      <c r="AU782" s="48" t="s">
        <v>20</v>
      </c>
      <c r="AV782" s="4" t="s">
        <v>19</v>
      </c>
      <c r="AW782" s="4" t="s">
        <v>10</v>
      </c>
      <c r="AX782" s="4" t="s">
        <v>18</v>
      </c>
      <c r="AY782" s="48" t="s">
        <v>34</v>
      </c>
    </row>
    <row r="783" spans="2:65" s="4" customFormat="1" ht="12" hidden="1" outlineLevel="1" x14ac:dyDescent="0.2">
      <c r="B783" s="46"/>
      <c r="C783" s="32"/>
      <c r="D783" s="47" t="s">
        <v>42</v>
      </c>
      <c r="E783" s="48" t="s">
        <v>0</v>
      </c>
      <c r="F783" s="49" t="s">
        <v>44</v>
      </c>
      <c r="H783" s="119" t="s">
        <v>0</v>
      </c>
      <c r="J783" s="69"/>
      <c r="L783" s="46"/>
      <c r="M783" s="50"/>
      <c r="T783" s="51"/>
      <c r="AT783" s="48" t="s">
        <v>42</v>
      </c>
      <c r="AU783" s="48" t="s">
        <v>20</v>
      </c>
      <c r="AV783" s="4" t="s">
        <v>19</v>
      </c>
      <c r="AW783" s="4" t="s">
        <v>10</v>
      </c>
      <c r="AX783" s="4" t="s">
        <v>18</v>
      </c>
      <c r="AY783" s="48" t="s">
        <v>34</v>
      </c>
    </row>
    <row r="784" spans="2:65" s="5" customFormat="1" ht="12" hidden="1" outlineLevel="1" x14ac:dyDescent="0.2">
      <c r="B784" s="52"/>
      <c r="C784" s="32"/>
      <c r="D784" s="47" t="s">
        <v>42</v>
      </c>
      <c r="E784" s="53" t="s">
        <v>0</v>
      </c>
      <c r="F784" s="54" t="s">
        <v>470</v>
      </c>
      <c r="H784" s="120">
        <v>0.5</v>
      </c>
      <c r="J784" s="69"/>
      <c r="L784" s="52"/>
      <c r="M784" s="55"/>
      <c r="T784" s="56"/>
      <c r="AT784" s="53" t="s">
        <v>42</v>
      </c>
      <c r="AU784" s="53" t="s">
        <v>20</v>
      </c>
      <c r="AV784" s="5" t="s">
        <v>20</v>
      </c>
      <c r="AW784" s="5" t="s">
        <v>10</v>
      </c>
      <c r="AX784" s="5" t="s">
        <v>18</v>
      </c>
      <c r="AY784" s="53" t="s">
        <v>34</v>
      </c>
    </row>
    <row r="785" spans="2:51" s="5" customFormat="1" ht="12" hidden="1" outlineLevel="1" x14ac:dyDescent="0.2">
      <c r="B785" s="52"/>
      <c r="C785" s="32"/>
      <c r="D785" s="47" t="s">
        <v>42</v>
      </c>
      <c r="E785" s="53" t="s">
        <v>0</v>
      </c>
      <c r="F785" s="54" t="s">
        <v>471</v>
      </c>
      <c r="H785" s="120">
        <v>0.5</v>
      </c>
      <c r="J785" s="69"/>
      <c r="L785" s="52"/>
      <c r="M785" s="55"/>
      <c r="T785" s="56"/>
      <c r="AT785" s="53" t="s">
        <v>42</v>
      </c>
      <c r="AU785" s="53" t="s">
        <v>20</v>
      </c>
      <c r="AV785" s="5" t="s">
        <v>20</v>
      </c>
      <c r="AW785" s="5" t="s">
        <v>10</v>
      </c>
      <c r="AX785" s="5" t="s">
        <v>18</v>
      </c>
      <c r="AY785" s="53" t="s">
        <v>34</v>
      </c>
    </row>
    <row r="786" spans="2:51" s="5" customFormat="1" ht="12" hidden="1" outlineLevel="1" x14ac:dyDescent="0.2">
      <c r="B786" s="52"/>
      <c r="C786" s="32"/>
      <c r="D786" s="47" t="s">
        <v>42</v>
      </c>
      <c r="E786" s="53" t="s">
        <v>0</v>
      </c>
      <c r="F786" s="54" t="s">
        <v>472</v>
      </c>
      <c r="H786" s="120">
        <v>0.5</v>
      </c>
      <c r="J786" s="69"/>
      <c r="L786" s="52"/>
      <c r="M786" s="55"/>
      <c r="T786" s="56"/>
      <c r="AT786" s="53" t="s">
        <v>42</v>
      </c>
      <c r="AU786" s="53" t="s">
        <v>20</v>
      </c>
      <c r="AV786" s="5" t="s">
        <v>20</v>
      </c>
      <c r="AW786" s="5" t="s">
        <v>10</v>
      </c>
      <c r="AX786" s="5" t="s">
        <v>18</v>
      </c>
      <c r="AY786" s="53" t="s">
        <v>34</v>
      </c>
    </row>
    <row r="787" spans="2:51" s="5" customFormat="1" ht="12" hidden="1" outlineLevel="1" x14ac:dyDescent="0.2">
      <c r="B787" s="52"/>
      <c r="C787" s="32"/>
      <c r="D787" s="47" t="s">
        <v>42</v>
      </c>
      <c r="E787" s="53" t="s">
        <v>0</v>
      </c>
      <c r="F787" s="54" t="s">
        <v>473</v>
      </c>
      <c r="H787" s="120">
        <v>0.5</v>
      </c>
      <c r="J787" s="69"/>
      <c r="L787" s="52"/>
      <c r="M787" s="55"/>
      <c r="T787" s="56"/>
      <c r="AT787" s="53" t="s">
        <v>42</v>
      </c>
      <c r="AU787" s="53" t="s">
        <v>20</v>
      </c>
      <c r="AV787" s="5" t="s">
        <v>20</v>
      </c>
      <c r="AW787" s="5" t="s">
        <v>10</v>
      </c>
      <c r="AX787" s="5" t="s">
        <v>18</v>
      </c>
      <c r="AY787" s="53" t="s">
        <v>34</v>
      </c>
    </row>
    <row r="788" spans="2:51" s="5" customFormat="1" ht="12" hidden="1" outlineLevel="1" x14ac:dyDescent="0.2">
      <c r="B788" s="52"/>
      <c r="C788" s="32"/>
      <c r="D788" s="47" t="s">
        <v>42</v>
      </c>
      <c r="E788" s="53" t="s">
        <v>0</v>
      </c>
      <c r="F788" s="54" t="s">
        <v>474</v>
      </c>
      <c r="H788" s="120">
        <v>0.5</v>
      </c>
      <c r="J788" s="69"/>
      <c r="L788" s="52"/>
      <c r="M788" s="55"/>
      <c r="T788" s="56"/>
      <c r="AT788" s="53" t="s">
        <v>42</v>
      </c>
      <c r="AU788" s="53" t="s">
        <v>20</v>
      </c>
      <c r="AV788" s="5" t="s">
        <v>20</v>
      </c>
      <c r="AW788" s="5" t="s">
        <v>10</v>
      </c>
      <c r="AX788" s="5" t="s">
        <v>18</v>
      </c>
      <c r="AY788" s="53" t="s">
        <v>34</v>
      </c>
    </row>
    <row r="789" spans="2:51" s="5" customFormat="1" ht="12" hidden="1" outlineLevel="1" x14ac:dyDescent="0.2">
      <c r="B789" s="52"/>
      <c r="C789" s="32"/>
      <c r="D789" s="47" t="s">
        <v>42</v>
      </c>
      <c r="E789" s="53" t="s">
        <v>0</v>
      </c>
      <c r="F789" s="54" t="s">
        <v>475</v>
      </c>
      <c r="H789" s="120">
        <v>0.5</v>
      </c>
      <c r="J789" s="69"/>
      <c r="L789" s="52"/>
      <c r="M789" s="55"/>
      <c r="T789" s="56"/>
      <c r="AT789" s="53" t="s">
        <v>42</v>
      </c>
      <c r="AU789" s="53" t="s">
        <v>20</v>
      </c>
      <c r="AV789" s="5" t="s">
        <v>20</v>
      </c>
      <c r="AW789" s="5" t="s">
        <v>10</v>
      </c>
      <c r="AX789" s="5" t="s">
        <v>18</v>
      </c>
      <c r="AY789" s="53" t="s">
        <v>34</v>
      </c>
    </row>
    <row r="790" spans="2:51" s="4" customFormat="1" ht="12" hidden="1" outlineLevel="1" x14ac:dyDescent="0.2">
      <c r="B790" s="46"/>
      <c r="C790" s="32"/>
      <c r="D790" s="47" t="s">
        <v>42</v>
      </c>
      <c r="E790" s="48" t="s">
        <v>0</v>
      </c>
      <c r="F790" s="49" t="s">
        <v>109</v>
      </c>
      <c r="H790" s="119" t="s">
        <v>0</v>
      </c>
      <c r="J790" s="69"/>
      <c r="L790" s="46"/>
      <c r="M790" s="50"/>
      <c r="T790" s="51"/>
      <c r="AT790" s="48" t="s">
        <v>42</v>
      </c>
      <c r="AU790" s="48" t="s">
        <v>20</v>
      </c>
      <c r="AV790" s="4" t="s">
        <v>19</v>
      </c>
      <c r="AW790" s="4" t="s">
        <v>10</v>
      </c>
      <c r="AX790" s="4" t="s">
        <v>18</v>
      </c>
      <c r="AY790" s="48" t="s">
        <v>34</v>
      </c>
    </row>
    <row r="791" spans="2:51" s="5" customFormat="1" ht="12" hidden="1" outlineLevel="1" x14ac:dyDescent="0.2">
      <c r="B791" s="52"/>
      <c r="C791" s="32"/>
      <c r="D791" s="47" t="s">
        <v>42</v>
      </c>
      <c r="E791" s="53" t="s">
        <v>0</v>
      </c>
      <c r="F791" s="54" t="s">
        <v>476</v>
      </c>
      <c r="H791" s="120">
        <v>3.9</v>
      </c>
      <c r="J791" s="69"/>
      <c r="L791" s="52"/>
      <c r="M791" s="55"/>
      <c r="T791" s="56"/>
      <c r="AT791" s="53" t="s">
        <v>42</v>
      </c>
      <c r="AU791" s="53" t="s">
        <v>20</v>
      </c>
      <c r="AV791" s="5" t="s">
        <v>20</v>
      </c>
      <c r="AW791" s="5" t="s">
        <v>10</v>
      </c>
      <c r="AX791" s="5" t="s">
        <v>18</v>
      </c>
      <c r="AY791" s="53" t="s">
        <v>34</v>
      </c>
    </row>
    <row r="792" spans="2:51" s="4" customFormat="1" ht="12" hidden="1" outlineLevel="1" x14ac:dyDescent="0.2">
      <c r="B792" s="46"/>
      <c r="C792" s="32"/>
      <c r="D792" s="47" t="s">
        <v>42</v>
      </c>
      <c r="E792" s="48" t="s">
        <v>0</v>
      </c>
      <c r="F792" s="49" t="s">
        <v>113</v>
      </c>
      <c r="H792" s="119" t="s">
        <v>0</v>
      </c>
      <c r="J792" s="69"/>
      <c r="L792" s="46"/>
      <c r="M792" s="50"/>
      <c r="T792" s="51"/>
      <c r="AT792" s="48" t="s">
        <v>42</v>
      </c>
      <c r="AU792" s="48" t="s">
        <v>20</v>
      </c>
      <c r="AV792" s="4" t="s">
        <v>19</v>
      </c>
      <c r="AW792" s="4" t="s">
        <v>10</v>
      </c>
      <c r="AX792" s="4" t="s">
        <v>18</v>
      </c>
      <c r="AY792" s="48" t="s">
        <v>34</v>
      </c>
    </row>
    <row r="793" spans="2:51" s="5" customFormat="1" ht="12" hidden="1" outlineLevel="1" x14ac:dyDescent="0.2">
      <c r="B793" s="52"/>
      <c r="C793" s="32"/>
      <c r="D793" s="47" t="s">
        <v>42</v>
      </c>
      <c r="E793" s="53" t="s">
        <v>0</v>
      </c>
      <c r="F793" s="54" t="s">
        <v>476</v>
      </c>
      <c r="H793" s="120">
        <v>3.9</v>
      </c>
      <c r="J793" s="69"/>
      <c r="L793" s="52"/>
      <c r="M793" s="55"/>
      <c r="T793" s="56"/>
      <c r="AT793" s="53" t="s">
        <v>42</v>
      </c>
      <c r="AU793" s="53" t="s">
        <v>20</v>
      </c>
      <c r="AV793" s="5" t="s">
        <v>20</v>
      </c>
      <c r="AW793" s="5" t="s">
        <v>10</v>
      </c>
      <c r="AX793" s="5" t="s">
        <v>18</v>
      </c>
      <c r="AY793" s="53" t="s">
        <v>34</v>
      </c>
    </row>
    <row r="794" spans="2:51" s="4" customFormat="1" ht="12" hidden="1" outlineLevel="1" x14ac:dyDescent="0.2">
      <c r="B794" s="46"/>
      <c r="C794" s="32"/>
      <c r="D794" s="47" t="s">
        <v>42</v>
      </c>
      <c r="E794" s="48" t="s">
        <v>0</v>
      </c>
      <c r="F794" s="49" t="s">
        <v>114</v>
      </c>
      <c r="H794" s="119" t="s">
        <v>0</v>
      </c>
      <c r="J794" s="69"/>
      <c r="L794" s="46"/>
      <c r="M794" s="50"/>
      <c r="T794" s="51"/>
      <c r="AT794" s="48" t="s">
        <v>42</v>
      </c>
      <c r="AU794" s="48" t="s">
        <v>20</v>
      </c>
      <c r="AV794" s="4" t="s">
        <v>19</v>
      </c>
      <c r="AW794" s="4" t="s">
        <v>10</v>
      </c>
      <c r="AX794" s="4" t="s">
        <v>18</v>
      </c>
      <c r="AY794" s="48" t="s">
        <v>34</v>
      </c>
    </row>
    <row r="795" spans="2:51" s="5" customFormat="1" ht="12" hidden="1" outlineLevel="1" x14ac:dyDescent="0.2">
      <c r="B795" s="52"/>
      <c r="C795" s="32"/>
      <c r="D795" s="47" t="s">
        <v>42</v>
      </c>
      <c r="E795" s="53" t="s">
        <v>0</v>
      </c>
      <c r="F795" s="54" t="s">
        <v>476</v>
      </c>
      <c r="H795" s="120">
        <v>3.9</v>
      </c>
      <c r="J795" s="69"/>
      <c r="L795" s="52"/>
      <c r="M795" s="55"/>
      <c r="T795" s="56"/>
      <c r="AT795" s="53" t="s">
        <v>42</v>
      </c>
      <c r="AU795" s="53" t="s">
        <v>20</v>
      </c>
      <c r="AV795" s="5" t="s">
        <v>20</v>
      </c>
      <c r="AW795" s="5" t="s">
        <v>10</v>
      </c>
      <c r="AX795" s="5" t="s">
        <v>18</v>
      </c>
      <c r="AY795" s="53" t="s">
        <v>34</v>
      </c>
    </row>
    <row r="796" spans="2:51" s="4" customFormat="1" ht="12" hidden="1" outlineLevel="1" x14ac:dyDescent="0.2">
      <c r="B796" s="46"/>
      <c r="C796" s="32"/>
      <c r="D796" s="47" t="s">
        <v>42</v>
      </c>
      <c r="E796" s="48" t="s">
        <v>0</v>
      </c>
      <c r="F796" s="49" t="s">
        <v>75</v>
      </c>
      <c r="H796" s="119" t="s">
        <v>0</v>
      </c>
      <c r="J796" s="69"/>
      <c r="L796" s="46"/>
      <c r="M796" s="50"/>
      <c r="T796" s="51"/>
      <c r="AT796" s="48" t="s">
        <v>42</v>
      </c>
      <c r="AU796" s="48" t="s">
        <v>20</v>
      </c>
      <c r="AV796" s="4" t="s">
        <v>19</v>
      </c>
      <c r="AW796" s="4" t="s">
        <v>10</v>
      </c>
      <c r="AX796" s="4" t="s">
        <v>18</v>
      </c>
      <c r="AY796" s="48" t="s">
        <v>34</v>
      </c>
    </row>
    <row r="797" spans="2:51" s="5" customFormat="1" ht="12" hidden="1" outlineLevel="1" x14ac:dyDescent="0.2">
      <c r="B797" s="52"/>
      <c r="C797" s="32"/>
      <c r="D797" s="47" t="s">
        <v>42</v>
      </c>
      <c r="E797" s="53" t="s">
        <v>0</v>
      </c>
      <c r="F797" s="54" t="s">
        <v>476</v>
      </c>
      <c r="H797" s="120">
        <v>3.9</v>
      </c>
      <c r="J797" s="69"/>
      <c r="L797" s="52"/>
      <c r="M797" s="55"/>
      <c r="T797" s="56"/>
      <c r="AT797" s="53" t="s">
        <v>42</v>
      </c>
      <c r="AU797" s="53" t="s">
        <v>20</v>
      </c>
      <c r="AV797" s="5" t="s">
        <v>20</v>
      </c>
      <c r="AW797" s="5" t="s">
        <v>10</v>
      </c>
      <c r="AX797" s="5" t="s">
        <v>18</v>
      </c>
      <c r="AY797" s="53" t="s">
        <v>34</v>
      </c>
    </row>
    <row r="798" spans="2:51" s="4" customFormat="1" ht="12" hidden="1" outlineLevel="1" x14ac:dyDescent="0.2">
      <c r="B798" s="46"/>
      <c r="C798" s="32"/>
      <c r="D798" s="47" t="s">
        <v>42</v>
      </c>
      <c r="E798" s="48" t="s">
        <v>0</v>
      </c>
      <c r="F798" s="49" t="s">
        <v>117</v>
      </c>
      <c r="H798" s="119" t="s">
        <v>0</v>
      </c>
      <c r="J798" s="69"/>
      <c r="L798" s="46"/>
      <c r="M798" s="50"/>
      <c r="T798" s="51"/>
      <c r="AT798" s="48" t="s">
        <v>42</v>
      </c>
      <c r="AU798" s="48" t="s">
        <v>20</v>
      </c>
      <c r="AV798" s="4" t="s">
        <v>19</v>
      </c>
      <c r="AW798" s="4" t="s">
        <v>10</v>
      </c>
      <c r="AX798" s="4" t="s">
        <v>18</v>
      </c>
      <c r="AY798" s="48" t="s">
        <v>34</v>
      </c>
    </row>
    <row r="799" spans="2:51" s="5" customFormat="1" ht="12" hidden="1" outlineLevel="1" x14ac:dyDescent="0.2">
      <c r="B799" s="52"/>
      <c r="C799" s="32"/>
      <c r="D799" s="47" t="s">
        <v>42</v>
      </c>
      <c r="E799" s="53" t="s">
        <v>0</v>
      </c>
      <c r="F799" s="54" t="s">
        <v>477</v>
      </c>
      <c r="H799" s="120">
        <v>2.75</v>
      </c>
      <c r="J799" s="69">
        <f t="shared" ref="J799:J852" si="24">I799*H799</f>
        <v>0</v>
      </c>
      <c r="L799" s="52"/>
      <c r="M799" s="55"/>
      <c r="T799" s="56"/>
      <c r="AT799" s="53" t="s">
        <v>42</v>
      </c>
      <c r="AU799" s="53" t="s">
        <v>20</v>
      </c>
      <c r="AV799" s="5" t="s">
        <v>20</v>
      </c>
      <c r="AW799" s="5" t="s">
        <v>10</v>
      </c>
      <c r="AX799" s="5" t="s">
        <v>18</v>
      </c>
      <c r="AY799" s="53" t="s">
        <v>34</v>
      </c>
    </row>
    <row r="800" spans="2:51" s="6" customFormat="1" ht="12" hidden="1" outlineLevel="1" x14ac:dyDescent="0.2">
      <c r="B800" s="57"/>
      <c r="C800" s="32"/>
      <c r="D800" s="47" t="s">
        <v>42</v>
      </c>
      <c r="E800" s="58" t="s">
        <v>0</v>
      </c>
      <c r="F800" s="59" t="s">
        <v>53</v>
      </c>
      <c r="H800" s="121">
        <v>21.35</v>
      </c>
      <c r="J800" s="69">
        <f t="shared" si="24"/>
        <v>0</v>
      </c>
      <c r="L800" s="57"/>
      <c r="M800" s="60"/>
      <c r="T800" s="61"/>
      <c r="AT800" s="58" t="s">
        <v>42</v>
      </c>
      <c r="AU800" s="58" t="s">
        <v>20</v>
      </c>
      <c r="AV800" s="6" t="s">
        <v>39</v>
      </c>
      <c r="AW800" s="6" t="s">
        <v>10</v>
      </c>
      <c r="AX800" s="6" t="s">
        <v>19</v>
      </c>
      <c r="AY800" s="58" t="s">
        <v>34</v>
      </c>
    </row>
    <row r="801" spans="2:65" s="1" customFormat="1" ht="44.25" customHeight="1" collapsed="1" x14ac:dyDescent="0.2">
      <c r="B801" s="31"/>
      <c r="C801" s="32">
        <v>87</v>
      </c>
      <c r="D801" s="32" t="s">
        <v>36</v>
      </c>
      <c r="E801" s="33" t="s">
        <v>478</v>
      </c>
      <c r="F801" s="34" t="s">
        <v>479</v>
      </c>
      <c r="G801" s="35" t="s">
        <v>374</v>
      </c>
      <c r="H801" s="36">
        <v>10.25</v>
      </c>
      <c r="I801" s="36"/>
      <c r="J801" s="69">
        <f t="shared" si="24"/>
        <v>0</v>
      </c>
      <c r="K801" s="34" t="s">
        <v>38</v>
      </c>
      <c r="L801" s="12"/>
      <c r="M801" s="37" t="s">
        <v>0</v>
      </c>
      <c r="N801" s="38" t="s">
        <v>13</v>
      </c>
      <c r="O801" s="39">
        <v>0.85499999999999998</v>
      </c>
      <c r="P801" s="39">
        <f>O801*H801</f>
        <v>8.7637499999999999</v>
      </c>
      <c r="Q801" s="39">
        <v>0</v>
      </c>
      <c r="R801" s="39">
        <f>Q801*H801</f>
        <v>0</v>
      </c>
      <c r="S801" s="39">
        <v>0.04</v>
      </c>
      <c r="T801" s="40">
        <f>S801*H801</f>
        <v>0.41000000000000003</v>
      </c>
      <c r="AR801" s="41" t="s">
        <v>39</v>
      </c>
      <c r="AT801" s="41" t="s">
        <v>36</v>
      </c>
      <c r="AU801" s="41" t="s">
        <v>20</v>
      </c>
      <c r="AY801" s="8" t="s">
        <v>34</v>
      </c>
      <c r="BE801" s="42">
        <f>IF(N801="základní",J801,0)</f>
        <v>0</v>
      </c>
      <c r="BF801" s="42">
        <f>IF(N801="snížená",J801,0)</f>
        <v>0</v>
      </c>
      <c r="BG801" s="42">
        <f>IF(N801="zákl. přenesená",J801,0)</f>
        <v>0</v>
      </c>
      <c r="BH801" s="42">
        <f>IF(N801="sníž. přenesená",J801,0)</f>
        <v>0</v>
      </c>
      <c r="BI801" s="42">
        <f>IF(N801="nulová",J801,0)</f>
        <v>0</v>
      </c>
      <c r="BJ801" s="8" t="s">
        <v>19</v>
      </c>
      <c r="BK801" s="42">
        <f>ROUND(I801*H801,2)</f>
        <v>0</v>
      </c>
      <c r="BL801" s="8" t="s">
        <v>39</v>
      </c>
      <c r="BM801" s="41" t="s">
        <v>480</v>
      </c>
    </row>
    <row r="802" spans="2:65" s="1" customFormat="1" ht="12" hidden="1" outlineLevel="1" x14ac:dyDescent="0.2">
      <c r="B802" s="12"/>
      <c r="C802" s="32"/>
      <c r="D802" s="43" t="s">
        <v>40</v>
      </c>
      <c r="F802" s="44" t="s">
        <v>481</v>
      </c>
      <c r="H802" s="42"/>
      <c r="J802" s="69">
        <f t="shared" si="24"/>
        <v>0</v>
      </c>
      <c r="L802" s="12"/>
      <c r="M802" s="45"/>
      <c r="T802" s="15"/>
      <c r="AT802" s="8" t="s">
        <v>40</v>
      </c>
      <c r="AU802" s="8" t="s">
        <v>20</v>
      </c>
    </row>
    <row r="803" spans="2:65" s="4" customFormat="1" ht="12" hidden="1" outlineLevel="1" x14ac:dyDescent="0.2">
      <c r="B803" s="46"/>
      <c r="C803" s="32"/>
      <c r="D803" s="47" t="s">
        <v>42</v>
      </c>
      <c r="E803" s="48" t="s">
        <v>0</v>
      </c>
      <c r="F803" s="49" t="s">
        <v>43</v>
      </c>
      <c r="H803" s="119" t="s">
        <v>0</v>
      </c>
      <c r="J803" s="69"/>
      <c r="L803" s="46"/>
      <c r="M803" s="50"/>
      <c r="T803" s="51"/>
      <c r="AT803" s="48" t="s">
        <v>42</v>
      </c>
      <c r="AU803" s="48" t="s">
        <v>20</v>
      </c>
      <c r="AV803" s="4" t="s">
        <v>19</v>
      </c>
      <c r="AW803" s="4" t="s">
        <v>10</v>
      </c>
      <c r="AX803" s="4" t="s">
        <v>18</v>
      </c>
      <c r="AY803" s="48" t="s">
        <v>34</v>
      </c>
    </row>
    <row r="804" spans="2:65" s="4" customFormat="1" ht="12" hidden="1" outlineLevel="1" x14ac:dyDescent="0.2">
      <c r="B804" s="46"/>
      <c r="C804" s="32"/>
      <c r="D804" s="47" t="s">
        <v>42</v>
      </c>
      <c r="E804" s="48" t="s">
        <v>0</v>
      </c>
      <c r="F804" s="49" t="s">
        <v>44</v>
      </c>
      <c r="H804" s="119" t="s">
        <v>0</v>
      </c>
      <c r="J804" s="69"/>
      <c r="L804" s="46"/>
      <c r="M804" s="50"/>
      <c r="T804" s="51"/>
      <c r="AT804" s="48" t="s">
        <v>42</v>
      </c>
      <c r="AU804" s="48" t="s">
        <v>20</v>
      </c>
      <c r="AV804" s="4" t="s">
        <v>19</v>
      </c>
      <c r="AW804" s="4" t="s">
        <v>10</v>
      </c>
      <c r="AX804" s="4" t="s">
        <v>18</v>
      </c>
      <c r="AY804" s="48" t="s">
        <v>34</v>
      </c>
    </row>
    <row r="805" spans="2:65" s="5" customFormat="1" ht="12" hidden="1" outlineLevel="1" x14ac:dyDescent="0.2">
      <c r="B805" s="52"/>
      <c r="C805" s="32"/>
      <c r="D805" s="47" t="s">
        <v>42</v>
      </c>
      <c r="E805" s="53" t="s">
        <v>0</v>
      </c>
      <c r="F805" s="54" t="s">
        <v>105</v>
      </c>
      <c r="H805" s="120">
        <v>0.6</v>
      </c>
      <c r="J805" s="69"/>
      <c r="L805" s="52"/>
      <c r="M805" s="55"/>
      <c r="T805" s="56"/>
      <c r="AT805" s="53" t="s">
        <v>42</v>
      </c>
      <c r="AU805" s="53" t="s">
        <v>20</v>
      </c>
      <c r="AV805" s="5" t="s">
        <v>20</v>
      </c>
      <c r="AW805" s="5" t="s">
        <v>10</v>
      </c>
      <c r="AX805" s="5" t="s">
        <v>18</v>
      </c>
      <c r="AY805" s="53" t="s">
        <v>34</v>
      </c>
    </row>
    <row r="806" spans="2:65" s="5" customFormat="1" ht="12" hidden="1" outlineLevel="1" x14ac:dyDescent="0.2">
      <c r="B806" s="52"/>
      <c r="C806" s="32"/>
      <c r="D806" s="47" t="s">
        <v>42</v>
      </c>
      <c r="E806" s="53" t="s">
        <v>0</v>
      </c>
      <c r="F806" s="54" t="s">
        <v>482</v>
      </c>
      <c r="H806" s="120">
        <v>0.3</v>
      </c>
      <c r="J806" s="69"/>
      <c r="L806" s="52"/>
      <c r="M806" s="55"/>
      <c r="T806" s="56"/>
      <c r="AT806" s="53" t="s">
        <v>42</v>
      </c>
      <c r="AU806" s="53" t="s">
        <v>20</v>
      </c>
      <c r="AV806" s="5" t="s">
        <v>20</v>
      </c>
      <c r="AW806" s="5" t="s">
        <v>10</v>
      </c>
      <c r="AX806" s="5" t="s">
        <v>18</v>
      </c>
      <c r="AY806" s="53" t="s">
        <v>34</v>
      </c>
    </row>
    <row r="807" spans="2:65" s="5" customFormat="1" ht="12" hidden="1" outlineLevel="1" x14ac:dyDescent="0.2">
      <c r="B807" s="52"/>
      <c r="C807" s="32"/>
      <c r="D807" s="47" t="s">
        <v>42</v>
      </c>
      <c r="E807" s="53" t="s">
        <v>0</v>
      </c>
      <c r="F807" s="54" t="s">
        <v>483</v>
      </c>
      <c r="H807" s="120">
        <v>0.3</v>
      </c>
      <c r="J807" s="69"/>
      <c r="L807" s="52"/>
      <c r="M807" s="55"/>
      <c r="T807" s="56"/>
      <c r="AT807" s="53" t="s">
        <v>42</v>
      </c>
      <c r="AU807" s="53" t="s">
        <v>20</v>
      </c>
      <c r="AV807" s="5" t="s">
        <v>20</v>
      </c>
      <c r="AW807" s="5" t="s">
        <v>10</v>
      </c>
      <c r="AX807" s="5" t="s">
        <v>18</v>
      </c>
      <c r="AY807" s="53" t="s">
        <v>34</v>
      </c>
    </row>
    <row r="808" spans="2:65" s="5" customFormat="1" ht="12" hidden="1" outlineLevel="1" x14ac:dyDescent="0.2">
      <c r="B808" s="52"/>
      <c r="C808" s="32"/>
      <c r="D808" s="47" t="s">
        <v>42</v>
      </c>
      <c r="E808" s="53" t="s">
        <v>0</v>
      </c>
      <c r="F808" s="54" t="s">
        <v>484</v>
      </c>
      <c r="H808" s="120">
        <v>0.3</v>
      </c>
      <c r="J808" s="69"/>
      <c r="L808" s="52"/>
      <c r="M808" s="55"/>
      <c r="T808" s="56"/>
      <c r="AT808" s="53" t="s">
        <v>42</v>
      </c>
      <c r="AU808" s="53" t="s">
        <v>20</v>
      </c>
      <c r="AV808" s="5" t="s">
        <v>20</v>
      </c>
      <c r="AW808" s="5" t="s">
        <v>10</v>
      </c>
      <c r="AX808" s="5" t="s">
        <v>18</v>
      </c>
      <c r="AY808" s="53" t="s">
        <v>34</v>
      </c>
    </row>
    <row r="809" spans="2:65" s="5" customFormat="1" ht="12" hidden="1" outlineLevel="1" x14ac:dyDescent="0.2">
      <c r="B809" s="52"/>
      <c r="C809" s="32"/>
      <c r="D809" s="47" t="s">
        <v>42</v>
      </c>
      <c r="E809" s="53" t="s">
        <v>0</v>
      </c>
      <c r="F809" s="54" t="s">
        <v>485</v>
      </c>
      <c r="H809" s="120">
        <v>0.3</v>
      </c>
      <c r="J809" s="69"/>
      <c r="L809" s="52"/>
      <c r="M809" s="55"/>
      <c r="T809" s="56"/>
      <c r="AT809" s="53" t="s">
        <v>42</v>
      </c>
      <c r="AU809" s="53" t="s">
        <v>20</v>
      </c>
      <c r="AV809" s="5" t="s">
        <v>20</v>
      </c>
      <c r="AW809" s="5" t="s">
        <v>10</v>
      </c>
      <c r="AX809" s="5" t="s">
        <v>18</v>
      </c>
      <c r="AY809" s="53" t="s">
        <v>34</v>
      </c>
    </row>
    <row r="810" spans="2:65" s="5" customFormat="1" ht="12" hidden="1" outlineLevel="1" x14ac:dyDescent="0.2">
      <c r="B810" s="52"/>
      <c r="C810" s="32"/>
      <c r="D810" s="47" t="s">
        <v>42</v>
      </c>
      <c r="E810" s="53" t="s">
        <v>0</v>
      </c>
      <c r="F810" s="54" t="s">
        <v>486</v>
      </c>
      <c r="H810" s="120">
        <v>0.3</v>
      </c>
      <c r="J810" s="69"/>
      <c r="L810" s="52"/>
      <c r="M810" s="55"/>
      <c r="T810" s="56"/>
      <c r="AT810" s="53" t="s">
        <v>42</v>
      </c>
      <c r="AU810" s="53" t="s">
        <v>20</v>
      </c>
      <c r="AV810" s="5" t="s">
        <v>20</v>
      </c>
      <c r="AW810" s="5" t="s">
        <v>10</v>
      </c>
      <c r="AX810" s="5" t="s">
        <v>18</v>
      </c>
      <c r="AY810" s="53" t="s">
        <v>34</v>
      </c>
    </row>
    <row r="811" spans="2:65" s="5" customFormat="1" ht="12" hidden="1" outlineLevel="1" x14ac:dyDescent="0.2">
      <c r="B811" s="52"/>
      <c r="C811" s="32"/>
      <c r="D811" s="47" t="s">
        <v>42</v>
      </c>
      <c r="E811" s="53" t="s">
        <v>0</v>
      </c>
      <c r="F811" s="54" t="s">
        <v>487</v>
      </c>
      <c r="H811" s="120">
        <v>0.3</v>
      </c>
      <c r="J811" s="69"/>
      <c r="L811" s="52"/>
      <c r="M811" s="55"/>
      <c r="T811" s="56"/>
      <c r="AT811" s="53" t="s">
        <v>42</v>
      </c>
      <c r="AU811" s="53" t="s">
        <v>20</v>
      </c>
      <c r="AV811" s="5" t="s">
        <v>20</v>
      </c>
      <c r="AW811" s="5" t="s">
        <v>10</v>
      </c>
      <c r="AX811" s="5" t="s">
        <v>18</v>
      </c>
      <c r="AY811" s="53" t="s">
        <v>34</v>
      </c>
    </row>
    <row r="812" spans="2:65" s="5" customFormat="1" ht="12" hidden="1" outlineLevel="1" x14ac:dyDescent="0.2">
      <c r="B812" s="52"/>
      <c r="C812" s="32"/>
      <c r="D812" s="47" t="s">
        <v>42</v>
      </c>
      <c r="E812" s="53" t="s">
        <v>0</v>
      </c>
      <c r="F812" s="54" t="s">
        <v>488</v>
      </c>
      <c r="H812" s="120">
        <v>2.1</v>
      </c>
      <c r="J812" s="69"/>
      <c r="L812" s="52"/>
      <c r="M812" s="55"/>
      <c r="T812" s="56"/>
      <c r="AT812" s="53" t="s">
        <v>42</v>
      </c>
      <c r="AU812" s="53" t="s">
        <v>20</v>
      </c>
      <c r="AV812" s="5" t="s">
        <v>20</v>
      </c>
      <c r="AW812" s="5" t="s">
        <v>10</v>
      </c>
      <c r="AX812" s="5" t="s">
        <v>18</v>
      </c>
      <c r="AY812" s="53" t="s">
        <v>34</v>
      </c>
    </row>
    <row r="813" spans="2:65" s="4" customFormat="1" ht="12" hidden="1" outlineLevel="1" x14ac:dyDescent="0.2">
      <c r="B813" s="46"/>
      <c r="C813" s="32"/>
      <c r="D813" s="47" t="s">
        <v>42</v>
      </c>
      <c r="E813" s="48" t="s">
        <v>0</v>
      </c>
      <c r="F813" s="49" t="s">
        <v>109</v>
      </c>
      <c r="H813" s="119" t="s">
        <v>0</v>
      </c>
      <c r="J813" s="69"/>
      <c r="L813" s="46"/>
      <c r="M813" s="50"/>
      <c r="T813" s="51"/>
      <c r="AT813" s="48" t="s">
        <v>42</v>
      </c>
      <c r="AU813" s="48" t="s">
        <v>20</v>
      </c>
      <c r="AV813" s="4" t="s">
        <v>19</v>
      </c>
      <c r="AW813" s="4" t="s">
        <v>10</v>
      </c>
      <c r="AX813" s="4" t="s">
        <v>18</v>
      </c>
      <c r="AY813" s="48" t="s">
        <v>34</v>
      </c>
    </row>
    <row r="814" spans="2:65" s="5" customFormat="1" ht="12" hidden="1" outlineLevel="1" x14ac:dyDescent="0.2">
      <c r="B814" s="52"/>
      <c r="C814" s="32"/>
      <c r="D814" s="47" t="s">
        <v>42</v>
      </c>
      <c r="E814" s="53" t="s">
        <v>0</v>
      </c>
      <c r="F814" s="54" t="s">
        <v>489</v>
      </c>
      <c r="H814" s="120">
        <v>0.6</v>
      </c>
      <c r="J814" s="69"/>
      <c r="L814" s="52"/>
      <c r="M814" s="55"/>
      <c r="T814" s="56"/>
      <c r="AT814" s="53" t="s">
        <v>42</v>
      </c>
      <c r="AU814" s="53" t="s">
        <v>20</v>
      </c>
      <c r="AV814" s="5" t="s">
        <v>20</v>
      </c>
      <c r="AW814" s="5" t="s">
        <v>10</v>
      </c>
      <c r="AX814" s="5" t="s">
        <v>18</v>
      </c>
      <c r="AY814" s="53" t="s">
        <v>34</v>
      </c>
    </row>
    <row r="815" spans="2:65" s="5" customFormat="1" ht="12" hidden="1" outlineLevel="1" x14ac:dyDescent="0.2">
      <c r="B815" s="52"/>
      <c r="C815" s="32"/>
      <c r="D815" s="47" t="s">
        <v>42</v>
      </c>
      <c r="E815" s="53" t="s">
        <v>0</v>
      </c>
      <c r="F815" s="54" t="s">
        <v>490</v>
      </c>
      <c r="H815" s="120">
        <v>0.6</v>
      </c>
      <c r="J815" s="69"/>
      <c r="L815" s="52"/>
      <c r="M815" s="55"/>
      <c r="T815" s="56"/>
      <c r="AT815" s="53" t="s">
        <v>42</v>
      </c>
      <c r="AU815" s="53" t="s">
        <v>20</v>
      </c>
      <c r="AV815" s="5" t="s">
        <v>20</v>
      </c>
      <c r="AW815" s="5" t="s">
        <v>10</v>
      </c>
      <c r="AX815" s="5" t="s">
        <v>18</v>
      </c>
      <c r="AY815" s="53" t="s">
        <v>34</v>
      </c>
    </row>
    <row r="816" spans="2:65" s="4" customFormat="1" ht="12" hidden="1" outlineLevel="1" x14ac:dyDescent="0.2">
      <c r="B816" s="46"/>
      <c r="C816" s="32"/>
      <c r="D816" s="47" t="s">
        <v>42</v>
      </c>
      <c r="E816" s="48" t="s">
        <v>0</v>
      </c>
      <c r="F816" s="49" t="s">
        <v>113</v>
      </c>
      <c r="H816" s="119" t="s">
        <v>0</v>
      </c>
      <c r="J816" s="69"/>
      <c r="L816" s="46"/>
      <c r="M816" s="50"/>
      <c r="T816" s="51"/>
      <c r="AT816" s="48" t="s">
        <v>42</v>
      </c>
      <c r="AU816" s="48" t="s">
        <v>20</v>
      </c>
      <c r="AV816" s="4" t="s">
        <v>19</v>
      </c>
      <c r="AW816" s="4" t="s">
        <v>10</v>
      </c>
      <c r="AX816" s="4" t="s">
        <v>18</v>
      </c>
      <c r="AY816" s="48" t="s">
        <v>34</v>
      </c>
    </row>
    <row r="817" spans="2:65" s="5" customFormat="1" ht="12" hidden="1" outlineLevel="1" x14ac:dyDescent="0.2">
      <c r="B817" s="52"/>
      <c r="C817" s="32"/>
      <c r="D817" s="47" t="s">
        <v>42</v>
      </c>
      <c r="E817" s="53" t="s">
        <v>0</v>
      </c>
      <c r="F817" s="54" t="s">
        <v>489</v>
      </c>
      <c r="H817" s="120">
        <v>0.6</v>
      </c>
      <c r="J817" s="69"/>
      <c r="L817" s="52"/>
      <c r="M817" s="55"/>
      <c r="T817" s="56"/>
      <c r="AT817" s="53" t="s">
        <v>42</v>
      </c>
      <c r="AU817" s="53" t="s">
        <v>20</v>
      </c>
      <c r="AV817" s="5" t="s">
        <v>20</v>
      </c>
      <c r="AW817" s="5" t="s">
        <v>10</v>
      </c>
      <c r="AX817" s="5" t="s">
        <v>18</v>
      </c>
      <c r="AY817" s="53" t="s">
        <v>34</v>
      </c>
    </row>
    <row r="818" spans="2:65" s="5" customFormat="1" ht="12" hidden="1" outlineLevel="1" x14ac:dyDescent="0.2">
      <c r="B818" s="52"/>
      <c r="C818" s="32"/>
      <c r="D818" s="47" t="s">
        <v>42</v>
      </c>
      <c r="E818" s="53" t="s">
        <v>0</v>
      </c>
      <c r="F818" s="54" t="s">
        <v>490</v>
      </c>
      <c r="H818" s="120">
        <v>0.6</v>
      </c>
      <c r="J818" s="69"/>
      <c r="L818" s="52"/>
      <c r="M818" s="55"/>
      <c r="T818" s="56"/>
      <c r="AT818" s="53" t="s">
        <v>42</v>
      </c>
      <c r="AU818" s="53" t="s">
        <v>20</v>
      </c>
      <c r="AV818" s="5" t="s">
        <v>20</v>
      </c>
      <c r="AW818" s="5" t="s">
        <v>10</v>
      </c>
      <c r="AX818" s="5" t="s">
        <v>18</v>
      </c>
      <c r="AY818" s="53" t="s">
        <v>34</v>
      </c>
    </row>
    <row r="819" spans="2:65" s="4" customFormat="1" ht="12" hidden="1" outlineLevel="1" x14ac:dyDescent="0.2">
      <c r="B819" s="46"/>
      <c r="C819" s="32"/>
      <c r="D819" s="47" t="s">
        <v>42</v>
      </c>
      <c r="E819" s="48" t="s">
        <v>0</v>
      </c>
      <c r="F819" s="49" t="s">
        <v>114</v>
      </c>
      <c r="H819" s="119" t="s">
        <v>0</v>
      </c>
      <c r="J819" s="69"/>
      <c r="L819" s="46"/>
      <c r="M819" s="50"/>
      <c r="T819" s="51"/>
      <c r="AT819" s="48" t="s">
        <v>42</v>
      </c>
      <c r="AU819" s="48" t="s">
        <v>20</v>
      </c>
      <c r="AV819" s="4" t="s">
        <v>19</v>
      </c>
      <c r="AW819" s="4" t="s">
        <v>10</v>
      </c>
      <c r="AX819" s="4" t="s">
        <v>18</v>
      </c>
      <c r="AY819" s="48" t="s">
        <v>34</v>
      </c>
    </row>
    <row r="820" spans="2:65" s="5" customFormat="1" ht="12" hidden="1" outlineLevel="1" x14ac:dyDescent="0.2">
      <c r="B820" s="52"/>
      <c r="C820" s="32"/>
      <c r="D820" s="47" t="s">
        <v>42</v>
      </c>
      <c r="E820" s="53" t="s">
        <v>0</v>
      </c>
      <c r="F820" s="54" t="s">
        <v>489</v>
      </c>
      <c r="H820" s="120">
        <v>0.6</v>
      </c>
      <c r="J820" s="69"/>
      <c r="L820" s="52"/>
      <c r="M820" s="55"/>
      <c r="T820" s="56"/>
      <c r="AT820" s="53" t="s">
        <v>42</v>
      </c>
      <c r="AU820" s="53" t="s">
        <v>20</v>
      </c>
      <c r="AV820" s="5" t="s">
        <v>20</v>
      </c>
      <c r="AW820" s="5" t="s">
        <v>10</v>
      </c>
      <c r="AX820" s="5" t="s">
        <v>18</v>
      </c>
      <c r="AY820" s="53" t="s">
        <v>34</v>
      </c>
    </row>
    <row r="821" spans="2:65" s="5" customFormat="1" ht="12" hidden="1" outlineLevel="1" x14ac:dyDescent="0.2">
      <c r="B821" s="52"/>
      <c r="C821" s="32"/>
      <c r="D821" s="47" t="s">
        <v>42</v>
      </c>
      <c r="E821" s="53" t="s">
        <v>0</v>
      </c>
      <c r="F821" s="54" t="s">
        <v>490</v>
      </c>
      <c r="H821" s="120">
        <v>0.6</v>
      </c>
      <c r="J821" s="69"/>
      <c r="L821" s="52"/>
      <c r="M821" s="55"/>
      <c r="T821" s="56"/>
      <c r="AT821" s="53" t="s">
        <v>42</v>
      </c>
      <c r="AU821" s="53" t="s">
        <v>20</v>
      </c>
      <c r="AV821" s="5" t="s">
        <v>20</v>
      </c>
      <c r="AW821" s="5" t="s">
        <v>10</v>
      </c>
      <c r="AX821" s="5" t="s">
        <v>18</v>
      </c>
      <c r="AY821" s="53" t="s">
        <v>34</v>
      </c>
    </row>
    <row r="822" spans="2:65" s="4" customFormat="1" ht="12" hidden="1" outlineLevel="1" x14ac:dyDescent="0.2">
      <c r="B822" s="46"/>
      <c r="C822" s="32"/>
      <c r="D822" s="47" t="s">
        <v>42</v>
      </c>
      <c r="E822" s="48" t="s">
        <v>0</v>
      </c>
      <c r="F822" s="49" t="s">
        <v>75</v>
      </c>
      <c r="H822" s="119" t="s">
        <v>0</v>
      </c>
      <c r="J822" s="69"/>
      <c r="L822" s="46"/>
      <c r="M822" s="50"/>
      <c r="T822" s="51"/>
      <c r="AT822" s="48" t="s">
        <v>42</v>
      </c>
      <c r="AU822" s="48" t="s">
        <v>20</v>
      </c>
      <c r="AV822" s="4" t="s">
        <v>19</v>
      </c>
      <c r="AW822" s="4" t="s">
        <v>10</v>
      </c>
      <c r="AX822" s="4" t="s">
        <v>18</v>
      </c>
      <c r="AY822" s="48" t="s">
        <v>34</v>
      </c>
    </row>
    <row r="823" spans="2:65" s="5" customFormat="1" ht="12" hidden="1" outlineLevel="1" x14ac:dyDescent="0.2">
      <c r="B823" s="52"/>
      <c r="C823" s="32"/>
      <c r="D823" s="47" t="s">
        <v>42</v>
      </c>
      <c r="E823" s="53" t="s">
        <v>0</v>
      </c>
      <c r="F823" s="54" t="s">
        <v>491</v>
      </c>
      <c r="H823" s="120">
        <v>0.85</v>
      </c>
      <c r="J823" s="69"/>
      <c r="L823" s="52"/>
      <c r="M823" s="55"/>
      <c r="T823" s="56"/>
      <c r="AT823" s="53" t="s">
        <v>42</v>
      </c>
      <c r="AU823" s="53" t="s">
        <v>20</v>
      </c>
      <c r="AV823" s="5" t="s">
        <v>20</v>
      </c>
      <c r="AW823" s="5" t="s">
        <v>10</v>
      </c>
      <c r="AX823" s="5" t="s">
        <v>18</v>
      </c>
      <c r="AY823" s="53" t="s">
        <v>34</v>
      </c>
    </row>
    <row r="824" spans="2:65" s="5" customFormat="1" ht="12" hidden="1" outlineLevel="1" x14ac:dyDescent="0.2">
      <c r="B824" s="52"/>
      <c r="C824" s="32"/>
      <c r="D824" s="47" t="s">
        <v>42</v>
      </c>
      <c r="E824" s="53" t="s">
        <v>0</v>
      </c>
      <c r="F824" s="54" t="s">
        <v>492</v>
      </c>
      <c r="H824" s="120">
        <v>0.85</v>
      </c>
      <c r="J824" s="69"/>
      <c r="L824" s="52"/>
      <c r="M824" s="55"/>
      <c r="T824" s="56"/>
      <c r="AT824" s="53" t="s">
        <v>42</v>
      </c>
      <c r="AU824" s="53" t="s">
        <v>20</v>
      </c>
      <c r="AV824" s="5" t="s">
        <v>20</v>
      </c>
      <c r="AW824" s="5" t="s">
        <v>10</v>
      </c>
      <c r="AX824" s="5" t="s">
        <v>18</v>
      </c>
      <c r="AY824" s="53" t="s">
        <v>34</v>
      </c>
    </row>
    <row r="825" spans="2:65" s="4" customFormat="1" ht="12" hidden="1" outlineLevel="1" x14ac:dyDescent="0.2">
      <c r="B825" s="46"/>
      <c r="C825" s="32"/>
      <c r="D825" s="47" t="s">
        <v>42</v>
      </c>
      <c r="E825" s="48" t="s">
        <v>0</v>
      </c>
      <c r="F825" s="49" t="s">
        <v>117</v>
      </c>
      <c r="H825" s="119" t="s">
        <v>0</v>
      </c>
      <c r="J825" s="69"/>
      <c r="L825" s="46"/>
      <c r="M825" s="50"/>
      <c r="T825" s="51"/>
      <c r="AT825" s="48" t="s">
        <v>42</v>
      </c>
      <c r="AU825" s="48" t="s">
        <v>20</v>
      </c>
      <c r="AV825" s="4" t="s">
        <v>19</v>
      </c>
      <c r="AW825" s="4" t="s">
        <v>10</v>
      </c>
      <c r="AX825" s="4" t="s">
        <v>18</v>
      </c>
      <c r="AY825" s="48" t="s">
        <v>34</v>
      </c>
    </row>
    <row r="826" spans="2:65" s="5" customFormat="1" ht="12" hidden="1" outlineLevel="1" x14ac:dyDescent="0.2">
      <c r="B826" s="52"/>
      <c r="C826" s="32"/>
      <c r="D826" s="47" t="s">
        <v>42</v>
      </c>
      <c r="E826" s="53" t="s">
        <v>0</v>
      </c>
      <c r="F826" s="54" t="s">
        <v>493</v>
      </c>
      <c r="H826" s="120">
        <v>0.45</v>
      </c>
      <c r="J826" s="69">
        <f t="shared" si="24"/>
        <v>0</v>
      </c>
      <c r="L826" s="52"/>
      <c r="M826" s="55"/>
      <c r="T826" s="56"/>
      <c r="AT826" s="53" t="s">
        <v>42</v>
      </c>
      <c r="AU826" s="53" t="s">
        <v>20</v>
      </c>
      <c r="AV826" s="5" t="s">
        <v>20</v>
      </c>
      <c r="AW826" s="5" t="s">
        <v>10</v>
      </c>
      <c r="AX826" s="5" t="s">
        <v>18</v>
      </c>
      <c r="AY826" s="53" t="s">
        <v>34</v>
      </c>
    </row>
    <row r="827" spans="2:65" s="6" customFormat="1" ht="12" hidden="1" outlineLevel="1" x14ac:dyDescent="0.2">
      <c r="B827" s="57"/>
      <c r="C827" s="32"/>
      <c r="D827" s="47" t="s">
        <v>42</v>
      </c>
      <c r="E827" s="58" t="s">
        <v>0</v>
      </c>
      <c r="F827" s="59" t="s">
        <v>53</v>
      </c>
      <c r="H827" s="121">
        <v>10.25</v>
      </c>
      <c r="J827" s="69">
        <f t="shared" si="24"/>
        <v>0</v>
      </c>
      <c r="L827" s="57"/>
      <c r="M827" s="60"/>
      <c r="T827" s="61"/>
      <c r="AT827" s="58" t="s">
        <v>42</v>
      </c>
      <c r="AU827" s="58" t="s">
        <v>20</v>
      </c>
      <c r="AV827" s="6" t="s">
        <v>39</v>
      </c>
      <c r="AW827" s="6" t="s">
        <v>10</v>
      </c>
      <c r="AX827" s="6" t="s">
        <v>19</v>
      </c>
      <c r="AY827" s="58" t="s">
        <v>34</v>
      </c>
    </row>
    <row r="828" spans="2:65" s="1" customFormat="1" ht="44.25" customHeight="1" collapsed="1" x14ac:dyDescent="0.2">
      <c r="B828" s="31"/>
      <c r="C828" s="32">
        <v>88</v>
      </c>
      <c r="D828" s="32" t="s">
        <v>36</v>
      </c>
      <c r="E828" s="33" t="s">
        <v>494</v>
      </c>
      <c r="F828" s="34" t="s">
        <v>495</v>
      </c>
      <c r="G828" s="35" t="s">
        <v>374</v>
      </c>
      <c r="H828" s="36">
        <v>4.45</v>
      </c>
      <c r="I828" s="36"/>
      <c r="J828" s="69">
        <f t="shared" si="24"/>
        <v>0</v>
      </c>
      <c r="K828" s="34" t="s">
        <v>38</v>
      </c>
      <c r="L828" s="12"/>
      <c r="M828" s="37" t="s">
        <v>0</v>
      </c>
      <c r="N828" s="38" t="s">
        <v>13</v>
      </c>
      <c r="O828" s="39">
        <v>1.042</v>
      </c>
      <c r="P828" s="39">
        <f>O828*H828</f>
        <v>4.6369000000000007</v>
      </c>
      <c r="Q828" s="39">
        <v>0</v>
      </c>
      <c r="R828" s="39">
        <f>Q828*H828</f>
        <v>0</v>
      </c>
      <c r="S828" s="39">
        <v>8.1000000000000003E-2</v>
      </c>
      <c r="T828" s="40">
        <f>S828*H828</f>
        <v>0.36045000000000005</v>
      </c>
      <c r="AR828" s="41" t="s">
        <v>39</v>
      </c>
      <c r="AT828" s="41" t="s">
        <v>36</v>
      </c>
      <c r="AU828" s="41" t="s">
        <v>20</v>
      </c>
      <c r="AY828" s="8" t="s">
        <v>34</v>
      </c>
      <c r="BE828" s="42">
        <f>IF(N828="základní",J828,0)</f>
        <v>0</v>
      </c>
      <c r="BF828" s="42">
        <f>IF(N828="snížená",J828,0)</f>
        <v>0</v>
      </c>
      <c r="BG828" s="42">
        <f>IF(N828="zákl. přenesená",J828,0)</f>
        <v>0</v>
      </c>
      <c r="BH828" s="42">
        <f>IF(N828="sníž. přenesená",J828,0)</f>
        <v>0</v>
      </c>
      <c r="BI828" s="42">
        <f>IF(N828="nulová",J828,0)</f>
        <v>0</v>
      </c>
      <c r="BJ828" s="8" t="s">
        <v>19</v>
      </c>
      <c r="BK828" s="42">
        <f>ROUND(I828*H828,2)</f>
        <v>0</v>
      </c>
      <c r="BL828" s="8" t="s">
        <v>39</v>
      </c>
      <c r="BM828" s="41" t="s">
        <v>496</v>
      </c>
    </row>
    <row r="829" spans="2:65" s="1" customFormat="1" ht="12" hidden="1" outlineLevel="1" x14ac:dyDescent="0.2">
      <c r="B829" s="12"/>
      <c r="C829" s="32"/>
      <c r="D829" s="43" t="s">
        <v>40</v>
      </c>
      <c r="F829" s="44" t="s">
        <v>497</v>
      </c>
      <c r="H829" s="42"/>
      <c r="J829" s="69">
        <f t="shared" si="24"/>
        <v>0</v>
      </c>
      <c r="L829" s="12"/>
      <c r="M829" s="45"/>
      <c r="T829" s="15"/>
      <c r="AT829" s="8" t="s">
        <v>40</v>
      </c>
      <c r="AU829" s="8" t="s">
        <v>20</v>
      </c>
    </row>
    <row r="830" spans="2:65" s="4" customFormat="1" ht="12" hidden="1" outlineLevel="1" x14ac:dyDescent="0.2">
      <c r="B830" s="46"/>
      <c r="C830" s="32"/>
      <c r="D830" s="47" t="s">
        <v>42</v>
      </c>
      <c r="E830" s="48" t="s">
        <v>0</v>
      </c>
      <c r="F830" s="49" t="s">
        <v>43</v>
      </c>
      <c r="H830" s="119" t="s">
        <v>0</v>
      </c>
      <c r="J830" s="69"/>
      <c r="L830" s="46"/>
      <c r="M830" s="50"/>
      <c r="T830" s="51"/>
      <c r="AT830" s="48" t="s">
        <v>42</v>
      </c>
      <c r="AU830" s="48" t="s">
        <v>20</v>
      </c>
      <c r="AV830" s="4" t="s">
        <v>19</v>
      </c>
      <c r="AW830" s="4" t="s">
        <v>10</v>
      </c>
      <c r="AX830" s="4" t="s">
        <v>18</v>
      </c>
      <c r="AY830" s="48" t="s">
        <v>34</v>
      </c>
    </row>
    <row r="831" spans="2:65" s="4" customFormat="1" ht="12" hidden="1" outlineLevel="1" x14ac:dyDescent="0.2">
      <c r="B831" s="46"/>
      <c r="C831" s="32"/>
      <c r="D831" s="47" t="s">
        <v>42</v>
      </c>
      <c r="E831" s="48" t="s">
        <v>0</v>
      </c>
      <c r="F831" s="49" t="s">
        <v>44</v>
      </c>
      <c r="H831" s="119" t="s">
        <v>0</v>
      </c>
      <c r="J831" s="69"/>
      <c r="L831" s="46"/>
      <c r="M831" s="50"/>
      <c r="T831" s="51"/>
      <c r="AT831" s="48" t="s">
        <v>42</v>
      </c>
      <c r="AU831" s="48" t="s">
        <v>20</v>
      </c>
      <c r="AV831" s="4" t="s">
        <v>19</v>
      </c>
      <c r="AW831" s="4" t="s">
        <v>10</v>
      </c>
      <c r="AX831" s="4" t="s">
        <v>18</v>
      </c>
      <c r="AY831" s="48" t="s">
        <v>34</v>
      </c>
    </row>
    <row r="832" spans="2:65" s="5" customFormat="1" ht="12" hidden="1" outlineLevel="1" x14ac:dyDescent="0.2">
      <c r="B832" s="52"/>
      <c r="C832" s="32"/>
      <c r="D832" s="47" t="s">
        <v>42</v>
      </c>
      <c r="E832" s="53" t="s">
        <v>0</v>
      </c>
      <c r="F832" s="54" t="s">
        <v>498</v>
      </c>
      <c r="H832" s="120">
        <v>0.3</v>
      </c>
      <c r="J832" s="69"/>
      <c r="L832" s="52"/>
      <c r="M832" s="55"/>
      <c r="T832" s="56"/>
      <c r="AT832" s="53" t="s">
        <v>42</v>
      </c>
      <c r="AU832" s="53" t="s">
        <v>20</v>
      </c>
      <c r="AV832" s="5" t="s">
        <v>20</v>
      </c>
      <c r="AW832" s="5" t="s">
        <v>10</v>
      </c>
      <c r="AX832" s="5" t="s">
        <v>18</v>
      </c>
      <c r="AY832" s="53" t="s">
        <v>34</v>
      </c>
    </row>
    <row r="833" spans="2:51" s="5" customFormat="1" ht="12" hidden="1" outlineLevel="1" x14ac:dyDescent="0.2">
      <c r="B833" s="52"/>
      <c r="C833" s="32"/>
      <c r="D833" s="47" t="s">
        <v>42</v>
      </c>
      <c r="E833" s="53" t="s">
        <v>0</v>
      </c>
      <c r="F833" s="54" t="s">
        <v>499</v>
      </c>
      <c r="H833" s="120">
        <v>0.3</v>
      </c>
      <c r="J833" s="69"/>
      <c r="L833" s="52"/>
      <c r="M833" s="55"/>
      <c r="T833" s="56"/>
      <c r="AT833" s="53" t="s">
        <v>42</v>
      </c>
      <c r="AU833" s="53" t="s">
        <v>20</v>
      </c>
      <c r="AV833" s="5" t="s">
        <v>20</v>
      </c>
      <c r="AW833" s="5" t="s">
        <v>10</v>
      </c>
      <c r="AX833" s="5" t="s">
        <v>18</v>
      </c>
      <c r="AY833" s="53" t="s">
        <v>34</v>
      </c>
    </row>
    <row r="834" spans="2:51" s="5" customFormat="1" ht="12" hidden="1" outlineLevel="1" x14ac:dyDescent="0.2">
      <c r="B834" s="52"/>
      <c r="C834" s="32"/>
      <c r="D834" s="47" t="s">
        <v>42</v>
      </c>
      <c r="E834" s="53" t="s">
        <v>0</v>
      </c>
      <c r="F834" s="54" t="s">
        <v>500</v>
      </c>
      <c r="H834" s="120">
        <v>0.3</v>
      </c>
      <c r="J834" s="69"/>
      <c r="L834" s="52"/>
      <c r="M834" s="55"/>
      <c r="T834" s="56"/>
      <c r="AT834" s="53" t="s">
        <v>42</v>
      </c>
      <c r="AU834" s="53" t="s">
        <v>20</v>
      </c>
      <c r="AV834" s="5" t="s">
        <v>20</v>
      </c>
      <c r="AW834" s="5" t="s">
        <v>10</v>
      </c>
      <c r="AX834" s="5" t="s">
        <v>18</v>
      </c>
      <c r="AY834" s="53" t="s">
        <v>34</v>
      </c>
    </row>
    <row r="835" spans="2:51" s="5" customFormat="1" ht="12" hidden="1" outlineLevel="1" x14ac:dyDescent="0.2">
      <c r="B835" s="52"/>
      <c r="C835" s="32"/>
      <c r="D835" s="47" t="s">
        <v>42</v>
      </c>
      <c r="E835" s="53" t="s">
        <v>0</v>
      </c>
      <c r="F835" s="54" t="s">
        <v>501</v>
      </c>
      <c r="H835" s="120">
        <v>0.3</v>
      </c>
      <c r="J835" s="69"/>
      <c r="L835" s="52"/>
      <c r="M835" s="55"/>
      <c r="T835" s="56"/>
      <c r="AT835" s="53" t="s">
        <v>42</v>
      </c>
      <c r="AU835" s="53" t="s">
        <v>20</v>
      </c>
      <c r="AV835" s="5" t="s">
        <v>20</v>
      </c>
      <c r="AW835" s="5" t="s">
        <v>10</v>
      </c>
      <c r="AX835" s="5" t="s">
        <v>18</v>
      </c>
      <c r="AY835" s="53" t="s">
        <v>34</v>
      </c>
    </row>
    <row r="836" spans="2:51" s="5" customFormat="1" ht="12" hidden="1" outlineLevel="1" x14ac:dyDescent="0.2">
      <c r="B836" s="52"/>
      <c r="C836" s="32"/>
      <c r="D836" s="47" t="s">
        <v>42</v>
      </c>
      <c r="E836" s="53" t="s">
        <v>0</v>
      </c>
      <c r="F836" s="54" t="s">
        <v>502</v>
      </c>
      <c r="H836" s="120">
        <v>0.3</v>
      </c>
      <c r="J836" s="69"/>
      <c r="L836" s="52"/>
      <c r="M836" s="55"/>
      <c r="T836" s="56"/>
      <c r="AT836" s="53" t="s">
        <v>42</v>
      </c>
      <c r="AU836" s="53" t="s">
        <v>20</v>
      </c>
      <c r="AV836" s="5" t="s">
        <v>20</v>
      </c>
      <c r="AW836" s="5" t="s">
        <v>10</v>
      </c>
      <c r="AX836" s="5" t="s">
        <v>18</v>
      </c>
      <c r="AY836" s="53" t="s">
        <v>34</v>
      </c>
    </row>
    <row r="837" spans="2:51" s="5" customFormat="1" ht="12" hidden="1" outlineLevel="1" x14ac:dyDescent="0.2">
      <c r="B837" s="52"/>
      <c r="C837" s="32"/>
      <c r="D837" s="47" t="s">
        <v>42</v>
      </c>
      <c r="E837" s="53" t="s">
        <v>0</v>
      </c>
      <c r="F837" s="54" t="s">
        <v>503</v>
      </c>
      <c r="H837" s="120">
        <v>0.3</v>
      </c>
      <c r="J837" s="69"/>
      <c r="L837" s="52"/>
      <c r="M837" s="55"/>
      <c r="T837" s="56"/>
      <c r="AT837" s="53" t="s">
        <v>42</v>
      </c>
      <c r="AU837" s="53" t="s">
        <v>20</v>
      </c>
      <c r="AV837" s="5" t="s">
        <v>20</v>
      </c>
      <c r="AW837" s="5" t="s">
        <v>10</v>
      </c>
      <c r="AX837" s="5" t="s">
        <v>18</v>
      </c>
      <c r="AY837" s="53" t="s">
        <v>34</v>
      </c>
    </row>
    <row r="838" spans="2:51" s="4" customFormat="1" ht="12" hidden="1" outlineLevel="1" x14ac:dyDescent="0.2">
      <c r="B838" s="46"/>
      <c r="C838" s="32"/>
      <c r="D838" s="47" t="s">
        <v>42</v>
      </c>
      <c r="E838" s="48" t="s">
        <v>0</v>
      </c>
      <c r="F838" s="49" t="s">
        <v>109</v>
      </c>
      <c r="H838" s="119" t="s">
        <v>0</v>
      </c>
      <c r="J838" s="69"/>
      <c r="L838" s="46"/>
      <c r="M838" s="50"/>
      <c r="T838" s="51"/>
      <c r="AT838" s="48" t="s">
        <v>42</v>
      </c>
      <c r="AU838" s="48" t="s">
        <v>20</v>
      </c>
      <c r="AV838" s="4" t="s">
        <v>19</v>
      </c>
      <c r="AW838" s="4" t="s">
        <v>10</v>
      </c>
      <c r="AX838" s="4" t="s">
        <v>18</v>
      </c>
      <c r="AY838" s="48" t="s">
        <v>34</v>
      </c>
    </row>
    <row r="839" spans="2:51" s="5" customFormat="1" ht="12" hidden="1" outlineLevel="1" x14ac:dyDescent="0.2">
      <c r="B839" s="52"/>
      <c r="C839" s="32"/>
      <c r="D839" s="47" t="s">
        <v>42</v>
      </c>
      <c r="E839" s="53" t="s">
        <v>0</v>
      </c>
      <c r="F839" s="54" t="s">
        <v>504</v>
      </c>
      <c r="H839" s="120">
        <v>0.6</v>
      </c>
      <c r="J839" s="69"/>
      <c r="L839" s="52"/>
      <c r="M839" s="55"/>
      <c r="T839" s="56"/>
      <c r="AT839" s="53" t="s">
        <v>42</v>
      </c>
      <c r="AU839" s="53" t="s">
        <v>20</v>
      </c>
      <c r="AV839" s="5" t="s">
        <v>20</v>
      </c>
      <c r="AW839" s="5" t="s">
        <v>10</v>
      </c>
      <c r="AX839" s="5" t="s">
        <v>18</v>
      </c>
      <c r="AY839" s="53" t="s">
        <v>34</v>
      </c>
    </row>
    <row r="840" spans="2:51" s="4" customFormat="1" ht="12" hidden="1" outlineLevel="1" x14ac:dyDescent="0.2">
      <c r="B840" s="46"/>
      <c r="C840" s="32"/>
      <c r="D840" s="47" t="s">
        <v>42</v>
      </c>
      <c r="E840" s="48" t="s">
        <v>0</v>
      </c>
      <c r="F840" s="49" t="s">
        <v>113</v>
      </c>
      <c r="H840" s="119" t="s">
        <v>0</v>
      </c>
      <c r="J840" s="69"/>
      <c r="L840" s="46"/>
      <c r="M840" s="50"/>
      <c r="T840" s="51"/>
      <c r="AT840" s="48" t="s">
        <v>42</v>
      </c>
      <c r="AU840" s="48" t="s">
        <v>20</v>
      </c>
      <c r="AV840" s="4" t="s">
        <v>19</v>
      </c>
      <c r="AW840" s="4" t="s">
        <v>10</v>
      </c>
      <c r="AX840" s="4" t="s">
        <v>18</v>
      </c>
      <c r="AY840" s="48" t="s">
        <v>34</v>
      </c>
    </row>
    <row r="841" spans="2:51" s="5" customFormat="1" ht="12" hidden="1" outlineLevel="1" x14ac:dyDescent="0.2">
      <c r="B841" s="52"/>
      <c r="C841" s="32"/>
      <c r="D841" s="47" t="s">
        <v>42</v>
      </c>
      <c r="E841" s="53" t="s">
        <v>0</v>
      </c>
      <c r="F841" s="54" t="s">
        <v>504</v>
      </c>
      <c r="H841" s="120">
        <v>0.6</v>
      </c>
      <c r="J841" s="69"/>
      <c r="L841" s="52"/>
      <c r="M841" s="55"/>
      <c r="T841" s="56"/>
      <c r="AT841" s="53" t="s">
        <v>42</v>
      </c>
      <c r="AU841" s="53" t="s">
        <v>20</v>
      </c>
      <c r="AV841" s="5" t="s">
        <v>20</v>
      </c>
      <c r="AW841" s="5" t="s">
        <v>10</v>
      </c>
      <c r="AX841" s="5" t="s">
        <v>18</v>
      </c>
      <c r="AY841" s="53" t="s">
        <v>34</v>
      </c>
    </row>
    <row r="842" spans="2:51" s="4" customFormat="1" ht="12" hidden="1" outlineLevel="1" x14ac:dyDescent="0.2">
      <c r="B842" s="46"/>
      <c r="C842" s="32"/>
      <c r="D842" s="47" t="s">
        <v>42</v>
      </c>
      <c r="E842" s="48" t="s">
        <v>0</v>
      </c>
      <c r="F842" s="49" t="s">
        <v>114</v>
      </c>
      <c r="H842" s="119" t="s">
        <v>0</v>
      </c>
      <c r="J842" s="69"/>
      <c r="L842" s="46"/>
      <c r="M842" s="50"/>
      <c r="T842" s="51"/>
      <c r="AT842" s="48" t="s">
        <v>42</v>
      </c>
      <c r="AU842" s="48" t="s">
        <v>20</v>
      </c>
      <c r="AV842" s="4" t="s">
        <v>19</v>
      </c>
      <c r="AW842" s="4" t="s">
        <v>10</v>
      </c>
      <c r="AX842" s="4" t="s">
        <v>18</v>
      </c>
      <c r="AY842" s="48" t="s">
        <v>34</v>
      </c>
    </row>
    <row r="843" spans="2:51" s="5" customFormat="1" ht="12" hidden="1" outlineLevel="1" x14ac:dyDescent="0.2">
      <c r="B843" s="52"/>
      <c r="C843" s="32"/>
      <c r="D843" s="47" t="s">
        <v>42</v>
      </c>
      <c r="E843" s="53" t="s">
        <v>0</v>
      </c>
      <c r="F843" s="54" t="s">
        <v>504</v>
      </c>
      <c r="H843" s="120">
        <v>0.6</v>
      </c>
      <c r="J843" s="69"/>
      <c r="L843" s="52"/>
      <c r="M843" s="55"/>
      <c r="T843" s="56"/>
      <c r="AT843" s="53" t="s">
        <v>42</v>
      </c>
      <c r="AU843" s="53" t="s">
        <v>20</v>
      </c>
      <c r="AV843" s="5" t="s">
        <v>20</v>
      </c>
      <c r="AW843" s="5" t="s">
        <v>10</v>
      </c>
      <c r="AX843" s="5" t="s">
        <v>18</v>
      </c>
      <c r="AY843" s="53" t="s">
        <v>34</v>
      </c>
    </row>
    <row r="844" spans="2:51" s="4" customFormat="1" ht="12" hidden="1" outlineLevel="1" x14ac:dyDescent="0.2">
      <c r="B844" s="46"/>
      <c r="C844" s="32"/>
      <c r="D844" s="47" t="s">
        <v>42</v>
      </c>
      <c r="E844" s="48" t="s">
        <v>0</v>
      </c>
      <c r="F844" s="49" t="s">
        <v>75</v>
      </c>
      <c r="H844" s="119" t="s">
        <v>0</v>
      </c>
      <c r="J844" s="69"/>
      <c r="L844" s="46"/>
      <c r="M844" s="50"/>
      <c r="T844" s="51"/>
      <c r="AT844" s="48" t="s">
        <v>42</v>
      </c>
      <c r="AU844" s="48" t="s">
        <v>20</v>
      </c>
      <c r="AV844" s="4" t="s">
        <v>19</v>
      </c>
      <c r="AW844" s="4" t="s">
        <v>10</v>
      </c>
      <c r="AX844" s="4" t="s">
        <v>18</v>
      </c>
      <c r="AY844" s="48" t="s">
        <v>34</v>
      </c>
    </row>
    <row r="845" spans="2:51" s="5" customFormat="1" ht="12" hidden="1" outlineLevel="1" x14ac:dyDescent="0.2">
      <c r="B845" s="52"/>
      <c r="C845" s="32"/>
      <c r="D845" s="47" t="s">
        <v>42</v>
      </c>
      <c r="E845" s="53" t="s">
        <v>0</v>
      </c>
      <c r="F845" s="54" t="s">
        <v>505</v>
      </c>
      <c r="H845" s="120">
        <v>0.85</v>
      </c>
      <c r="J845" s="69"/>
      <c r="L845" s="52"/>
      <c r="M845" s="55"/>
      <c r="T845" s="56"/>
      <c r="AT845" s="53" t="s">
        <v>42</v>
      </c>
      <c r="AU845" s="53" t="s">
        <v>20</v>
      </c>
      <c r="AV845" s="5" t="s">
        <v>20</v>
      </c>
      <c r="AW845" s="5" t="s">
        <v>10</v>
      </c>
      <c r="AX845" s="5" t="s">
        <v>18</v>
      </c>
      <c r="AY845" s="53" t="s">
        <v>34</v>
      </c>
    </row>
    <row r="846" spans="2:51" s="4" customFormat="1" ht="12" hidden="1" outlineLevel="1" x14ac:dyDescent="0.2">
      <c r="B846" s="46"/>
      <c r="C846" s="32"/>
      <c r="D846" s="47" t="s">
        <v>42</v>
      </c>
      <c r="E846" s="48" t="s">
        <v>0</v>
      </c>
      <c r="F846" s="49" t="s">
        <v>117</v>
      </c>
      <c r="H846" s="119" t="s">
        <v>0</v>
      </c>
      <c r="J846" s="69"/>
      <c r="L846" s="46"/>
      <c r="M846" s="50"/>
      <c r="T846" s="51"/>
      <c r="AT846" s="48" t="s">
        <v>42</v>
      </c>
      <c r="AU846" s="48" t="s">
        <v>20</v>
      </c>
      <c r="AV846" s="4" t="s">
        <v>19</v>
      </c>
      <c r="AW846" s="4" t="s">
        <v>10</v>
      </c>
      <c r="AX846" s="4" t="s">
        <v>18</v>
      </c>
      <c r="AY846" s="48" t="s">
        <v>34</v>
      </c>
    </row>
    <row r="847" spans="2:51" s="5" customFormat="1" ht="12" hidden="1" outlineLevel="1" x14ac:dyDescent="0.2">
      <c r="B847" s="52"/>
      <c r="C847" s="32"/>
      <c r="D847" s="47" t="s">
        <v>42</v>
      </c>
      <c r="E847" s="53" t="s">
        <v>0</v>
      </c>
      <c r="F847" s="54" t="s">
        <v>506</v>
      </c>
      <c r="H847" s="120">
        <v>0</v>
      </c>
      <c r="J847" s="69"/>
      <c r="L847" s="52"/>
      <c r="M847" s="55"/>
      <c r="T847" s="56"/>
      <c r="AT847" s="53" t="s">
        <v>42</v>
      </c>
      <c r="AU847" s="53" t="s">
        <v>20</v>
      </c>
      <c r="AV847" s="5" t="s">
        <v>20</v>
      </c>
      <c r="AW847" s="5" t="s">
        <v>10</v>
      </c>
      <c r="AX847" s="5" t="s">
        <v>18</v>
      </c>
      <c r="AY847" s="53" t="s">
        <v>34</v>
      </c>
    </row>
    <row r="848" spans="2:51" s="6" customFormat="1" ht="12" hidden="1" outlineLevel="1" x14ac:dyDescent="0.2">
      <c r="B848" s="57"/>
      <c r="C848" s="32"/>
      <c r="D848" s="47" t="s">
        <v>42</v>
      </c>
      <c r="E848" s="58" t="s">
        <v>0</v>
      </c>
      <c r="F848" s="59" t="s">
        <v>53</v>
      </c>
      <c r="H848" s="121">
        <v>4.45</v>
      </c>
      <c r="J848" s="69">
        <f t="shared" si="24"/>
        <v>0</v>
      </c>
      <c r="L848" s="57"/>
      <c r="M848" s="60"/>
      <c r="T848" s="61"/>
      <c r="AT848" s="58" t="s">
        <v>42</v>
      </c>
      <c r="AU848" s="58" t="s">
        <v>20</v>
      </c>
      <c r="AV848" s="6" t="s">
        <v>39</v>
      </c>
      <c r="AW848" s="6" t="s">
        <v>10</v>
      </c>
      <c r="AX848" s="6" t="s">
        <v>19</v>
      </c>
      <c r="AY848" s="58" t="s">
        <v>34</v>
      </c>
    </row>
    <row r="849" spans="2:65" s="1" customFormat="1" ht="12" collapsed="1" x14ac:dyDescent="0.2">
      <c r="B849" s="31"/>
      <c r="C849" s="32">
        <v>89</v>
      </c>
      <c r="D849" s="32"/>
      <c r="E849" s="33" t="s">
        <v>883</v>
      </c>
      <c r="F849" s="34" t="s">
        <v>884</v>
      </c>
      <c r="G849" s="35" t="s">
        <v>374</v>
      </c>
      <c r="H849" s="36">
        <v>8</v>
      </c>
      <c r="I849" s="36"/>
      <c r="J849" s="69">
        <f t="shared" si="24"/>
        <v>0</v>
      </c>
      <c r="K849" s="34"/>
      <c r="L849" s="12"/>
      <c r="M849" s="37"/>
      <c r="N849" s="38"/>
      <c r="O849" s="39"/>
      <c r="P849" s="39"/>
      <c r="Q849" s="39"/>
      <c r="R849" s="39"/>
      <c r="S849" s="39"/>
      <c r="T849" s="40"/>
      <c r="AR849" s="41"/>
      <c r="AT849" s="41"/>
      <c r="AU849" s="41"/>
      <c r="AY849" s="8"/>
      <c r="BE849" s="42"/>
      <c r="BF849" s="42"/>
      <c r="BG849" s="42"/>
      <c r="BH849" s="42"/>
      <c r="BI849" s="42"/>
      <c r="BJ849" s="8"/>
      <c r="BK849" s="42"/>
      <c r="BL849" s="8"/>
      <c r="BM849" s="41"/>
    </row>
    <row r="850" spans="2:65" s="1" customFormat="1" ht="12" x14ac:dyDescent="0.2">
      <c r="B850" s="31"/>
      <c r="C850" s="32">
        <v>90</v>
      </c>
      <c r="D850" s="32"/>
      <c r="E850" s="33" t="s">
        <v>894</v>
      </c>
      <c r="F850" s="34" t="s">
        <v>895</v>
      </c>
      <c r="G850" s="35" t="s">
        <v>37</v>
      </c>
      <c r="H850" s="36">
        <v>12</v>
      </c>
      <c r="I850" s="36"/>
      <c r="J850" s="92">
        <f t="shared" si="24"/>
        <v>0</v>
      </c>
      <c r="K850" s="34"/>
      <c r="L850" s="12"/>
      <c r="M850" s="37"/>
      <c r="N850" s="38"/>
      <c r="O850" s="39"/>
      <c r="P850" s="39"/>
      <c r="Q850" s="39"/>
      <c r="R850" s="39"/>
      <c r="S850" s="39"/>
      <c r="T850" s="40"/>
      <c r="AR850" s="41"/>
      <c r="AT850" s="41"/>
      <c r="AU850" s="41"/>
      <c r="AY850" s="8"/>
      <c r="BE850" s="42"/>
      <c r="BF850" s="42"/>
      <c r="BG850" s="42"/>
      <c r="BH850" s="42"/>
      <c r="BI850" s="42"/>
      <c r="BJ850" s="8"/>
      <c r="BK850" s="42"/>
      <c r="BL850" s="8"/>
      <c r="BM850" s="41"/>
    </row>
    <row r="851" spans="2:65" s="1" customFormat="1" ht="12" x14ac:dyDescent="0.2">
      <c r="B851" s="31"/>
      <c r="C851" s="32">
        <v>91</v>
      </c>
      <c r="D851" s="32"/>
      <c r="E851" s="33" t="s">
        <v>507</v>
      </c>
      <c r="F851" s="34" t="s">
        <v>836</v>
      </c>
      <c r="G851" s="35" t="s">
        <v>91</v>
      </c>
      <c r="H851" s="36">
        <f>4*(6+6+6+6)*1.5</f>
        <v>144</v>
      </c>
      <c r="I851" s="36"/>
      <c r="J851" s="69">
        <f t="shared" si="24"/>
        <v>0</v>
      </c>
      <c r="K851" s="34"/>
      <c r="L851" s="12"/>
      <c r="M851" s="37"/>
      <c r="N851" s="38"/>
      <c r="O851" s="39"/>
      <c r="P851" s="39"/>
      <c r="Q851" s="39"/>
      <c r="R851" s="39"/>
      <c r="S851" s="39"/>
      <c r="T851" s="40"/>
      <c r="AR851" s="41"/>
      <c r="AT851" s="41"/>
      <c r="AU851" s="41"/>
      <c r="AY851" s="8"/>
      <c r="BE851" s="42"/>
      <c r="BF851" s="42"/>
      <c r="BG851" s="42"/>
      <c r="BH851" s="42"/>
      <c r="BI851" s="42"/>
      <c r="BJ851" s="8"/>
      <c r="BK851" s="42"/>
      <c r="BL851" s="8"/>
      <c r="BM851" s="41"/>
    </row>
    <row r="852" spans="2:65" s="1" customFormat="1" ht="37.9" customHeight="1" x14ac:dyDescent="0.2">
      <c r="B852" s="31"/>
      <c r="C852" s="32">
        <v>92</v>
      </c>
      <c r="D852" s="32" t="s">
        <v>36</v>
      </c>
      <c r="E852" s="33" t="s">
        <v>507</v>
      </c>
      <c r="F852" s="34" t="s">
        <v>508</v>
      </c>
      <c r="G852" s="35" t="s">
        <v>91</v>
      </c>
      <c r="H852" s="36">
        <v>31.08</v>
      </c>
      <c r="I852" s="36"/>
      <c r="J852" s="69">
        <f t="shared" si="24"/>
        <v>0</v>
      </c>
      <c r="K852" s="34" t="s">
        <v>38</v>
      </c>
      <c r="L852" s="12"/>
      <c r="M852" s="37" t="s">
        <v>0</v>
      </c>
      <c r="N852" s="38" t="s">
        <v>13</v>
      </c>
      <c r="O852" s="39">
        <v>0.26</v>
      </c>
      <c r="P852" s="39">
        <f>O852*H852</f>
        <v>8.0808</v>
      </c>
      <c r="Q852" s="39">
        <v>0</v>
      </c>
      <c r="R852" s="39">
        <f>Q852*H852</f>
        <v>0</v>
      </c>
      <c r="S852" s="39">
        <v>4.5999999999999999E-2</v>
      </c>
      <c r="T852" s="40">
        <f>S852*H852</f>
        <v>1.4296799999999998</v>
      </c>
      <c r="AR852" s="41" t="s">
        <v>39</v>
      </c>
      <c r="AT852" s="41" t="s">
        <v>36</v>
      </c>
      <c r="AU852" s="41" t="s">
        <v>20</v>
      </c>
      <c r="AY852" s="8" t="s">
        <v>34</v>
      </c>
      <c r="BE852" s="42">
        <f>IF(N852="základní",J852,0)</f>
        <v>0</v>
      </c>
      <c r="BF852" s="42">
        <f>IF(N852="snížená",J852,0)</f>
        <v>0</v>
      </c>
      <c r="BG852" s="42">
        <f>IF(N852="zákl. přenesená",J852,0)</f>
        <v>0</v>
      </c>
      <c r="BH852" s="42">
        <f>IF(N852="sníž. přenesená",J852,0)</f>
        <v>0</v>
      </c>
      <c r="BI852" s="42">
        <f>IF(N852="nulová",J852,0)</f>
        <v>0</v>
      </c>
      <c r="BJ852" s="8" t="s">
        <v>19</v>
      </c>
      <c r="BK852" s="42">
        <f>ROUND(I852*H852,2)</f>
        <v>0</v>
      </c>
      <c r="BL852" s="8" t="s">
        <v>39</v>
      </c>
      <c r="BM852" s="41" t="s">
        <v>509</v>
      </c>
    </row>
    <row r="853" spans="2:65" s="1" customFormat="1" ht="12" hidden="1" outlineLevel="1" x14ac:dyDescent="0.2">
      <c r="B853" s="12"/>
      <c r="C853" s="32"/>
      <c r="D853" s="43" t="s">
        <v>40</v>
      </c>
      <c r="F853" s="44" t="s">
        <v>510</v>
      </c>
      <c r="H853" s="42"/>
      <c r="I853" s="36"/>
      <c r="J853" s="69">
        <f t="shared" ref="J853:J909" si="25">I853*H853</f>
        <v>0</v>
      </c>
      <c r="L853" s="12"/>
      <c r="M853" s="45"/>
      <c r="T853" s="15"/>
      <c r="AT853" s="8" t="s">
        <v>40</v>
      </c>
      <c r="AU853" s="8" t="s">
        <v>20</v>
      </c>
    </row>
    <row r="854" spans="2:65" s="4" customFormat="1" ht="12" hidden="1" outlineLevel="1" x14ac:dyDescent="0.2">
      <c r="B854" s="46"/>
      <c r="C854" s="32"/>
      <c r="D854" s="47" t="s">
        <v>42</v>
      </c>
      <c r="E854" s="48" t="s">
        <v>0</v>
      </c>
      <c r="F854" s="49" t="s">
        <v>43</v>
      </c>
      <c r="H854" s="119" t="s">
        <v>0</v>
      </c>
      <c r="I854" s="36"/>
      <c r="J854" s="69"/>
      <c r="L854" s="46"/>
      <c r="M854" s="50"/>
      <c r="T854" s="51"/>
      <c r="AT854" s="48" t="s">
        <v>42</v>
      </c>
      <c r="AU854" s="48" t="s">
        <v>20</v>
      </c>
      <c r="AV854" s="4" t="s">
        <v>19</v>
      </c>
      <c r="AW854" s="4" t="s">
        <v>10</v>
      </c>
      <c r="AX854" s="4" t="s">
        <v>18</v>
      </c>
      <c r="AY854" s="48" t="s">
        <v>34</v>
      </c>
    </row>
    <row r="855" spans="2:65" s="4" customFormat="1" ht="12" hidden="1" outlineLevel="1" x14ac:dyDescent="0.2">
      <c r="B855" s="46"/>
      <c r="C855" s="32"/>
      <c r="D855" s="47" t="s">
        <v>42</v>
      </c>
      <c r="E855" s="48" t="s">
        <v>0</v>
      </c>
      <c r="F855" s="49" t="s">
        <v>44</v>
      </c>
      <c r="H855" s="119" t="s">
        <v>0</v>
      </c>
      <c r="I855" s="36"/>
      <c r="J855" s="69"/>
      <c r="L855" s="46"/>
      <c r="M855" s="50"/>
      <c r="T855" s="51"/>
      <c r="AT855" s="48" t="s">
        <v>42</v>
      </c>
      <c r="AU855" s="48" t="s">
        <v>20</v>
      </c>
      <c r="AV855" s="4" t="s">
        <v>19</v>
      </c>
      <c r="AW855" s="4" t="s">
        <v>10</v>
      </c>
      <c r="AX855" s="4" t="s">
        <v>18</v>
      </c>
      <c r="AY855" s="48" t="s">
        <v>34</v>
      </c>
    </row>
    <row r="856" spans="2:65" s="4" customFormat="1" ht="12" hidden="1" outlineLevel="1" x14ac:dyDescent="0.2">
      <c r="B856" s="46"/>
      <c r="C856" s="32"/>
      <c r="D856" s="47" t="s">
        <v>42</v>
      </c>
      <c r="E856" s="48" t="s">
        <v>0</v>
      </c>
      <c r="F856" s="49" t="s">
        <v>124</v>
      </c>
      <c r="H856" s="119" t="s">
        <v>0</v>
      </c>
      <c r="I856" s="36"/>
      <c r="J856" s="69"/>
      <c r="L856" s="46"/>
      <c r="M856" s="50"/>
      <c r="T856" s="51"/>
      <c r="AT856" s="48" t="s">
        <v>42</v>
      </c>
      <c r="AU856" s="48" t="s">
        <v>20</v>
      </c>
      <c r="AV856" s="4" t="s">
        <v>19</v>
      </c>
      <c r="AW856" s="4" t="s">
        <v>10</v>
      </c>
      <c r="AX856" s="4" t="s">
        <v>18</v>
      </c>
      <c r="AY856" s="48" t="s">
        <v>34</v>
      </c>
    </row>
    <row r="857" spans="2:65" s="5" customFormat="1" ht="12" hidden="1" outlineLevel="1" x14ac:dyDescent="0.2">
      <c r="B857" s="52"/>
      <c r="C857" s="32"/>
      <c r="D857" s="47" t="s">
        <v>42</v>
      </c>
      <c r="E857" s="53" t="s">
        <v>0</v>
      </c>
      <c r="F857" s="54" t="s">
        <v>229</v>
      </c>
      <c r="H857" s="120">
        <v>31.08</v>
      </c>
      <c r="I857" s="36"/>
      <c r="J857" s="69">
        <f t="shared" si="25"/>
        <v>0</v>
      </c>
      <c r="L857" s="52"/>
      <c r="M857" s="55"/>
      <c r="T857" s="56"/>
      <c r="AT857" s="53" t="s">
        <v>42</v>
      </c>
      <c r="AU857" s="53" t="s">
        <v>20</v>
      </c>
      <c r="AV857" s="5" t="s">
        <v>20</v>
      </c>
      <c r="AW857" s="5" t="s">
        <v>10</v>
      </c>
      <c r="AX857" s="5" t="s">
        <v>19</v>
      </c>
      <c r="AY857" s="53" t="s">
        <v>34</v>
      </c>
    </row>
    <row r="858" spans="2:65" s="1" customFormat="1" ht="16.5" customHeight="1" collapsed="1" x14ac:dyDescent="0.2">
      <c r="B858" s="12"/>
      <c r="C858" s="32">
        <v>93</v>
      </c>
      <c r="D858" s="93" t="s">
        <v>36</v>
      </c>
      <c r="E858" s="94" t="s">
        <v>911</v>
      </c>
      <c r="F858" s="95" t="s">
        <v>912</v>
      </c>
      <c r="G858" s="96" t="s">
        <v>91</v>
      </c>
      <c r="H858" s="97">
        <v>85.5</v>
      </c>
      <c r="I858" s="36"/>
      <c r="J858" s="97">
        <f>ROUND(I858*H858,2)</f>
        <v>0</v>
      </c>
      <c r="K858" s="95" t="s">
        <v>903</v>
      </c>
      <c r="L858" s="12"/>
      <c r="M858" s="98" t="s">
        <v>0</v>
      </c>
      <c r="N858" s="38" t="s">
        <v>13</v>
      </c>
      <c r="P858" s="39">
        <f>O858*H858</f>
        <v>0</v>
      </c>
      <c r="Q858" s="39">
        <v>0</v>
      </c>
      <c r="R858" s="39">
        <f>Q858*H858</f>
        <v>0</v>
      </c>
      <c r="S858" s="39">
        <v>3.5299999999999998E-2</v>
      </c>
      <c r="T858" s="40">
        <f>S858*H858</f>
        <v>3.0181499999999999</v>
      </c>
      <c r="AR858" s="41" t="s">
        <v>171</v>
      </c>
      <c r="AT858" s="41" t="s">
        <v>36</v>
      </c>
      <c r="AU858" s="41" t="s">
        <v>20</v>
      </c>
      <c r="AY858" s="8" t="s">
        <v>34</v>
      </c>
      <c r="BE858" s="42">
        <f>IF(N858="základní",J858,0)</f>
        <v>0</v>
      </c>
      <c r="BF858" s="42">
        <f>IF(N858="snížená",J858,0)</f>
        <v>0</v>
      </c>
      <c r="BG858" s="42">
        <f>IF(N858="zákl. přenesená",J858,0)</f>
        <v>0</v>
      </c>
      <c r="BH858" s="42">
        <f>IF(N858="sníž. přenesená",J858,0)</f>
        <v>0</v>
      </c>
      <c r="BI858" s="42">
        <f>IF(N858="nulová",J858,0)</f>
        <v>0</v>
      </c>
      <c r="BJ858" s="8" t="s">
        <v>19</v>
      </c>
      <c r="BK858" s="42">
        <f>ROUND(I858*H858,2)</f>
        <v>0</v>
      </c>
      <c r="BL858" s="8" t="s">
        <v>171</v>
      </c>
      <c r="BM858" s="41" t="s">
        <v>913</v>
      </c>
    </row>
    <row r="859" spans="2:65" s="1" customFormat="1" ht="72" x14ac:dyDescent="0.2">
      <c r="B859" s="31"/>
      <c r="C859" s="32">
        <v>93</v>
      </c>
      <c r="D859" s="32" t="s">
        <v>36</v>
      </c>
      <c r="E859" s="33" t="s">
        <v>928</v>
      </c>
      <c r="F859" s="34" t="s">
        <v>929</v>
      </c>
      <c r="G859" s="35" t="s">
        <v>70</v>
      </c>
      <c r="H859" s="36">
        <v>1</v>
      </c>
      <c r="I859" s="36"/>
      <c r="J859" s="97">
        <f>ROUND(I859*H859,2)</f>
        <v>0</v>
      </c>
      <c r="K859" s="34" t="s">
        <v>38</v>
      </c>
      <c r="L859" s="12"/>
      <c r="M859" s="37"/>
      <c r="N859" s="38"/>
      <c r="O859" s="39"/>
      <c r="P859" s="39"/>
      <c r="Q859" s="39"/>
      <c r="R859" s="39"/>
      <c r="S859" s="39"/>
      <c r="T859" s="40"/>
      <c r="AR859" s="41"/>
      <c r="AT859" s="41"/>
      <c r="AU859" s="41"/>
      <c r="AY859" s="8"/>
      <c r="BE859" s="42"/>
      <c r="BF859" s="42"/>
      <c r="BG859" s="42"/>
      <c r="BH859" s="42"/>
      <c r="BI859" s="42"/>
      <c r="BJ859" s="8"/>
      <c r="BK859" s="42"/>
      <c r="BL859" s="8"/>
      <c r="BM859" s="41"/>
    </row>
    <row r="860" spans="2:65" s="1" customFormat="1" ht="37.9" customHeight="1" x14ac:dyDescent="0.2">
      <c r="B860" s="31"/>
      <c r="C860" s="32">
        <v>94</v>
      </c>
      <c r="D860" s="32" t="s">
        <v>36</v>
      </c>
      <c r="E860" s="33" t="s">
        <v>511</v>
      </c>
      <c r="F860" s="34" t="s">
        <v>512</v>
      </c>
      <c r="G860" s="35" t="s">
        <v>91</v>
      </c>
      <c r="H860" s="36">
        <v>115.75</v>
      </c>
      <c r="I860" s="36"/>
      <c r="J860" s="69">
        <f t="shared" si="25"/>
        <v>0</v>
      </c>
      <c r="K860" s="34" t="s">
        <v>38</v>
      </c>
      <c r="L860" s="12"/>
      <c r="M860" s="37" t="s">
        <v>0</v>
      </c>
      <c r="N860" s="38" t="s">
        <v>13</v>
      </c>
      <c r="O860" s="39">
        <v>0.3</v>
      </c>
      <c r="P860" s="39">
        <f>O860*H860</f>
        <v>34.725000000000001</v>
      </c>
      <c r="Q860" s="39">
        <v>0</v>
      </c>
      <c r="R860" s="39">
        <f>Q860*H860</f>
        <v>0</v>
      </c>
      <c r="S860" s="39">
        <v>6.8000000000000005E-2</v>
      </c>
      <c r="T860" s="40">
        <f>S860*H860</f>
        <v>7.8710000000000004</v>
      </c>
      <c r="AR860" s="41" t="s">
        <v>39</v>
      </c>
      <c r="AT860" s="41" t="s">
        <v>36</v>
      </c>
      <c r="AU860" s="41" t="s">
        <v>20</v>
      </c>
      <c r="AY860" s="8" t="s">
        <v>34</v>
      </c>
      <c r="BE860" s="42">
        <f>IF(N860="základní",J860,0)</f>
        <v>0</v>
      </c>
      <c r="BF860" s="42">
        <f>IF(N860="snížená",J860,0)</f>
        <v>0</v>
      </c>
      <c r="BG860" s="42">
        <f>IF(N860="zákl. přenesená",J860,0)</f>
        <v>0</v>
      </c>
      <c r="BH860" s="42">
        <f>IF(N860="sníž. přenesená",J860,0)</f>
        <v>0</v>
      </c>
      <c r="BI860" s="42">
        <f>IF(N860="nulová",J860,0)</f>
        <v>0</v>
      </c>
      <c r="BJ860" s="8" t="s">
        <v>19</v>
      </c>
      <c r="BK860" s="42">
        <f>ROUND(I860*H860,2)</f>
        <v>0</v>
      </c>
      <c r="BL860" s="8" t="s">
        <v>39</v>
      </c>
      <c r="BM860" s="41" t="s">
        <v>513</v>
      </c>
    </row>
    <row r="861" spans="2:65" s="1" customFormat="1" ht="12" hidden="1" outlineLevel="1" x14ac:dyDescent="0.2">
      <c r="B861" s="12"/>
      <c r="C861" s="32"/>
      <c r="D861" s="43" t="s">
        <v>40</v>
      </c>
      <c r="F861" s="44" t="s">
        <v>514</v>
      </c>
      <c r="H861" s="42"/>
      <c r="J861" s="69">
        <f t="shared" si="25"/>
        <v>0</v>
      </c>
      <c r="L861" s="12"/>
      <c r="M861" s="45"/>
      <c r="T861" s="15"/>
      <c r="AT861" s="8" t="s">
        <v>40</v>
      </c>
      <c r="AU861" s="8" t="s">
        <v>20</v>
      </c>
    </row>
    <row r="862" spans="2:65" s="4" customFormat="1" ht="12" hidden="1" outlineLevel="1" x14ac:dyDescent="0.2">
      <c r="B862" s="46"/>
      <c r="C862" s="32"/>
      <c r="D862" s="47" t="s">
        <v>42</v>
      </c>
      <c r="E862" s="48" t="s">
        <v>0</v>
      </c>
      <c r="F862" s="49" t="s">
        <v>43</v>
      </c>
      <c r="H862" s="119" t="s">
        <v>0</v>
      </c>
      <c r="J862" s="69"/>
      <c r="L862" s="46"/>
      <c r="M862" s="50"/>
      <c r="T862" s="51"/>
      <c r="AT862" s="48" t="s">
        <v>42</v>
      </c>
      <c r="AU862" s="48" t="s">
        <v>20</v>
      </c>
      <c r="AV862" s="4" t="s">
        <v>19</v>
      </c>
      <c r="AW862" s="4" t="s">
        <v>10</v>
      </c>
      <c r="AX862" s="4" t="s">
        <v>18</v>
      </c>
      <c r="AY862" s="48" t="s">
        <v>34</v>
      </c>
    </row>
    <row r="863" spans="2:65" s="4" customFormat="1" ht="12" hidden="1" outlineLevel="1" x14ac:dyDescent="0.2">
      <c r="B863" s="46"/>
      <c r="C863" s="32"/>
      <c r="D863" s="47" t="s">
        <v>42</v>
      </c>
      <c r="E863" s="48" t="s">
        <v>0</v>
      </c>
      <c r="F863" s="49" t="s">
        <v>44</v>
      </c>
      <c r="H863" s="119" t="s">
        <v>0</v>
      </c>
      <c r="J863" s="69"/>
      <c r="L863" s="46"/>
      <c r="M863" s="50"/>
      <c r="T863" s="51"/>
      <c r="AT863" s="48" t="s">
        <v>42</v>
      </c>
      <c r="AU863" s="48" t="s">
        <v>20</v>
      </c>
      <c r="AV863" s="4" t="s">
        <v>19</v>
      </c>
      <c r="AW863" s="4" t="s">
        <v>10</v>
      </c>
      <c r="AX863" s="4" t="s">
        <v>18</v>
      </c>
      <c r="AY863" s="48" t="s">
        <v>34</v>
      </c>
    </row>
    <row r="864" spans="2:65" s="4" customFormat="1" ht="12" hidden="1" outlineLevel="1" x14ac:dyDescent="0.2">
      <c r="B864" s="46"/>
      <c r="C864" s="32"/>
      <c r="D864" s="47" t="s">
        <v>42</v>
      </c>
      <c r="E864" s="48" t="s">
        <v>0</v>
      </c>
      <c r="F864" s="49" t="s">
        <v>515</v>
      </c>
      <c r="H864" s="119" t="s">
        <v>0</v>
      </c>
      <c r="J864" s="69"/>
      <c r="L864" s="46"/>
      <c r="M864" s="50"/>
      <c r="T864" s="51"/>
      <c r="AT864" s="48" t="s">
        <v>42</v>
      </c>
      <c r="AU864" s="48" t="s">
        <v>20</v>
      </c>
      <c r="AV864" s="4" t="s">
        <v>19</v>
      </c>
      <c r="AW864" s="4" t="s">
        <v>10</v>
      </c>
      <c r="AX864" s="4" t="s">
        <v>18</v>
      </c>
      <c r="AY864" s="48" t="s">
        <v>34</v>
      </c>
    </row>
    <row r="865" spans="2:51" s="5" customFormat="1" ht="12" hidden="1" outlineLevel="1" x14ac:dyDescent="0.2">
      <c r="B865" s="52"/>
      <c r="C865" s="32"/>
      <c r="D865" s="47" t="s">
        <v>42</v>
      </c>
      <c r="E865" s="53" t="s">
        <v>0</v>
      </c>
      <c r="F865" s="54" t="s">
        <v>130</v>
      </c>
      <c r="H865" s="120">
        <v>8.48</v>
      </c>
      <c r="J865" s="69"/>
      <c r="L865" s="52"/>
      <c r="M865" s="55"/>
      <c r="T865" s="56"/>
      <c r="AT865" s="53" t="s">
        <v>42</v>
      </c>
      <c r="AU865" s="53" t="s">
        <v>20</v>
      </c>
      <c r="AV865" s="5" t="s">
        <v>20</v>
      </c>
      <c r="AW865" s="5" t="s">
        <v>10</v>
      </c>
      <c r="AX865" s="5" t="s">
        <v>18</v>
      </c>
      <c r="AY865" s="53" t="s">
        <v>34</v>
      </c>
    </row>
    <row r="866" spans="2:51" s="5" customFormat="1" ht="12" hidden="1" outlineLevel="1" x14ac:dyDescent="0.2">
      <c r="B866" s="52"/>
      <c r="C866" s="32"/>
      <c r="D866" s="47" t="s">
        <v>42</v>
      </c>
      <c r="E866" s="53" t="s">
        <v>0</v>
      </c>
      <c r="F866" s="54" t="s">
        <v>131</v>
      </c>
      <c r="H866" s="120">
        <v>13.68</v>
      </c>
      <c r="J866" s="69"/>
      <c r="L866" s="52"/>
      <c r="M866" s="55"/>
      <c r="T866" s="56"/>
      <c r="AT866" s="53" t="s">
        <v>42</v>
      </c>
      <c r="AU866" s="53" t="s">
        <v>20</v>
      </c>
      <c r="AV866" s="5" t="s">
        <v>20</v>
      </c>
      <c r="AW866" s="5" t="s">
        <v>10</v>
      </c>
      <c r="AX866" s="5" t="s">
        <v>18</v>
      </c>
      <c r="AY866" s="53" t="s">
        <v>34</v>
      </c>
    </row>
    <row r="867" spans="2:51" s="5" customFormat="1" ht="12" hidden="1" outlineLevel="1" x14ac:dyDescent="0.2">
      <c r="B867" s="52"/>
      <c r="C867" s="32"/>
      <c r="D867" s="47" t="s">
        <v>42</v>
      </c>
      <c r="E867" s="53" t="s">
        <v>0</v>
      </c>
      <c r="F867" s="54" t="s">
        <v>132</v>
      </c>
      <c r="H867" s="120">
        <v>24.74</v>
      </c>
      <c r="J867" s="69"/>
      <c r="L867" s="52"/>
      <c r="M867" s="55"/>
      <c r="T867" s="56"/>
      <c r="AT867" s="53" t="s">
        <v>42</v>
      </c>
      <c r="AU867" s="53" t="s">
        <v>20</v>
      </c>
      <c r="AV867" s="5" t="s">
        <v>20</v>
      </c>
      <c r="AW867" s="5" t="s">
        <v>10</v>
      </c>
      <c r="AX867" s="5" t="s">
        <v>18</v>
      </c>
      <c r="AY867" s="53" t="s">
        <v>34</v>
      </c>
    </row>
    <row r="868" spans="2:51" s="5" customFormat="1" ht="12" hidden="1" outlineLevel="1" x14ac:dyDescent="0.2">
      <c r="B868" s="52"/>
      <c r="C868" s="32"/>
      <c r="D868" s="47" t="s">
        <v>42</v>
      </c>
      <c r="E868" s="53" t="s">
        <v>0</v>
      </c>
      <c r="F868" s="54" t="s">
        <v>133</v>
      </c>
      <c r="H868" s="120">
        <v>-5</v>
      </c>
      <c r="J868" s="69"/>
      <c r="L868" s="52"/>
      <c r="M868" s="55"/>
      <c r="T868" s="56"/>
      <c r="AT868" s="53" t="s">
        <v>42</v>
      </c>
      <c r="AU868" s="53" t="s">
        <v>20</v>
      </c>
      <c r="AV868" s="5" t="s">
        <v>20</v>
      </c>
      <c r="AW868" s="5" t="s">
        <v>10</v>
      </c>
      <c r="AX868" s="5" t="s">
        <v>18</v>
      </c>
      <c r="AY868" s="53" t="s">
        <v>34</v>
      </c>
    </row>
    <row r="869" spans="2:51" s="4" customFormat="1" ht="12" hidden="1" outlineLevel="1" x14ac:dyDescent="0.2">
      <c r="B869" s="46"/>
      <c r="C869" s="32"/>
      <c r="D869" s="47" t="s">
        <v>42</v>
      </c>
      <c r="E869" s="48" t="s">
        <v>0</v>
      </c>
      <c r="F869" s="49" t="s">
        <v>134</v>
      </c>
      <c r="H869" s="119" t="s">
        <v>0</v>
      </c>
      <c r="J869" s="69"/>
      <c r="L869" s="46"/>
      <c r="M869" s="50"/>
      <c r="T869" s="51"/>
      <c r="AT869" s="48" t="s">
        <v>42</v>
      </c>
      <c r="AU869" s="48" t="s">
        <v>20</v>
      </c>
      <c r="AV869" s="4" t="s">
        <v>19</v>
      </c>
      <c r="AW869" s="4" t="s">
        <v>10</v>
      </c>
      <c r="AX869" s="4" t="s">
        <v>18</v>
      </c>
      <c r="AY869" s="48" t="s">
        <v>34</v>
      </c>
    </row>
    <row r="870" spans="2:51" s="5" customFormat="1" ht="12" hidden="1" outlineLevel="1" x14ac:dyDescent="0.2">
      <c r="B870" s="52"/>
      <c r="C870" s="32"/>
      <c r="D870" s="47" t="s">
        <v>42</v>
      </c>
      <c r="E870" s="53" t="s">
        <v>0</v>
      </c>
      <c r="F870" s="54" t="s">
        <v>135</v>
      </c>
      <c r="H870" s="120">
        <v>9.8800000000000008</v>
      </c>
      <c r="J870" s="69"/>
      <c r="L870" s="52"/>
      <c r="M870" s="55"/>
      <c r="T870" s="56"/>
      <c r="AT870" s="53" t="s">
        <v>42</v>
      </c>
      <c r="AU870" s="53" t="s">
        <v>20</v>
      </c>
      <c r="AV870" s="5" t="s">
        <v>20</v>
      </c>
      <c r="AW870" s="5" t="s">
        <v>10</v>
      </c>
      <c r="AX870" s="5" t="s">
        <v>18</v>
      </c>
      <c r="AY870" s="53" t="s">
        <v>34</v>
      </c>
    </row>
    <row r="871" spans="2:51" s="5" customFormat="1" ht="12" hidden="1" outlineLevel="1" x14ac:dyDescent="0.2">
      <c r="B871" s="52"/>
      <c r="C871" s="32"/>
      <c r="D871" s="47" t="s">
        <v>42</v>
      </c>
      <c r="E871" s="53" t="s">
        <v>0</v>
      </c>
      <c r="F871" s="54" t="s">
        <v>136</v>
      </c>
      <c r="H871" s="120">
        <v>7.4</v>
      </c>
      <c r="J871" s="69"/>
      <c r="L871" s="52"/>
      <c r="M871" s="55"/>
      <c r="T871" s="56"/>
      <c r="AT871" s="53" t="s">
        <v>42</v>
      </c>
      <c r="AU871" s="53" t="s">
        <v>20</v>
      </c>
      <c r="AV871" s="5" t="s">
        <v>20</v>
      </c>
      <c r="AW871" s="5" t="s">
        <v>10</v>
      </c>
      <c r="AX871" s="5" t="s">
        <v>18</v>
      </c>
      <c r="AY871" s="53" t="s">
        <v>34</v>
      </c>
    </row>
    <row r="872" spans="2:51" s="5" customFormat="1" ht="22.5" hidden="1" outlineLevel="1" x14ac:dyDescent="0.2">
      <c r="B872" s="52"/>
      <c r="C872" s="32"/>
      <c r="D872" s="47" t="s">
        <v>42</v>
      </c>
      <c r="E872" s="53" t="s">
        <v>0</v>
      </c>
      <c r="F872" s="54" t="s">
        <v>137</v>
      </c>
      <c r="H872" s="120">
        <v>21.44</v>
      </c>
      <c r="J872" s="69"/>
      <c r="L872" s="52"/>
      <c r="M872" s="55"/>
      <c r="T872" s="56"/>
      <c r="AT872" s="53" t="s">
        <v>42</v>
      </c>
      <c r="AU872" s="53" t="s">
        <v>20</v>
      </c>
      <c r="AV872" s="5" t="s">
        <v>20</v>
      </c>
      <c r="AW872" s="5" t="s">
        <v>10</v>
      </c>
      <c r="AX872" s="5" t="s">
        <v>18</v>
      </c>
      <c r="AY872" s="53" t="s">
        <v>34</v>
      </c>
    </row>
    <row r="873" spans="2:51" s="5" customFormat="1" ht="12" hidden="1" outlineLevel="1" x14ac:dyDescent="0.2">
      <c r="B873" s="52"/>
      <c r="C873" s="32"/>
      <c r="D873" s="47" t="s">
        <v>42</v>
      </c>
      <c r="E873" s="53" t="s">
        <v>0</v>
      </c>
      <c r="F873" s="54" t="s">
        <v>138</v>
      </c>
      <c r="H873" s="120">
        <v>14.08</v>
      </c>
      <c r="J873" s="69"/>
      <c r="L873" s="52"/>
      <c r="M873" s="55"/>
      <c r="T873" s="56"/>
      <c r="AT873" s="53" t="s">
        <v>42</v>
      </c>
      <c r="AU873" s="53" t="s">
        <v>20</v>
      </c>
      <c r="AV873" s="5" t="s">
        <v>20</v>
      </c>
      <c r="AW873" s="5" t="s">
        <v>10</v>
      </c>
      <c r="AX873" s="5" t="s">
        <v>18</v>
      </c>
      <c r="AY873" s="53" t="s">
        <v>34</v>
      </c>
    </row>
    <row r="874" spans="2:51" s="4" customFormat="1" ht="12" hidden="1" outlineLevel="1" x14ac:dyDescent="0.2">
      <c r="B874" s="46"/>
      <c r="C874" s="32"/>
      <c r="D874" s="47" t="s">
        <v>42</v>
      </c>
      <c r="E874" s="48" t="s">
        <v>0</v>
      </c>
      <c r="F874" s="49" t="s">
        <v>139</v>
      </c>
      <c r="H874" s="119" t="s">
        <v>0</v>
      </c>
      <c r="J874" s="69"/>
      <c r="L874" s="46"/>
      <c r="M874" s="50"/>
      <c r="T874" s="51"/>
      <c r="AT874" s="48" t="s">
        <v>42</v>
      </c>
      <c r="AU874" s="48" t="s">
        <v>20</v>
      </c>
      <c r="AV874" s="4" t="s">
        <v>19</v>
      </c>
      <c r="AW874" s="4" t="s">
        <v>10</v>
      </c>
      <c r="AX874" s="4" t="s">
        <v>18</v>
      </c>
      <c r="AY874" s="48" t="s">
        <v>34</v>
      </c>
    </row>
    <row r="875" spans="2:51" s="5" customFormat="1" ht="22.5" hidden="1" outlineLevel="1" x14ac:dyDescent="0.2">
      <c r="B875" s="52"/>
      <c r="C875" s="32"/>
      <c r="D875" s="47" t="s">
        <v>42</v>
      </c>
      <c r="E875" s="53" t="s">
        <v>0</v>
      </c>
      <c r="F875" s="54" t="s">
        <v>140</v>
      </c>
      <c r="H875" s="120">
        <v>21.084</v>
      </c>
      <c r="J875" s="69"/>
      <c r="L875" s="52"/>
      <c r="M875" s="55"/>
      <c r="T875" s="56"/>
      <c r="AT875" s="53" t="s">
        <v>42</v>
      </c>
      <c r="AU875" s="53" t="s">
        <v>20</v>
      </c>
      <c r="AV875" s="5" t="s">
        <v>20</v>
      </c>
      <c r="AW875" s="5" t="s">
        <v>10</v>
      </c>
      <c r="AX875" s="5" t="s">
        <v>18</v>
      </c>
      <c r="AY875" s="53" t="s">
        <v>34</v>
      </c>
    </row>
    <row r="876" spans="2:51" s="4" customFormat="1" ht="12" hidden="1" outlineLevel="1" x14ac:dyDescent="0.2">
      <c r="B876" s="46"/>
      <c r="C876" s="32"/>
      <c r="D876" s="47" t="s">
        <v>42</v>
      </c>
      <c r="E876" s="48" t="s">
        <v>0</v>
      </c>
      <c r="F876" s="49" t="s">
        <v>87</v>
      </c>
      <c r="H876" s="119" t="s">
        <v>0</v>
      </c>
      <c r="J876" s="69"/>
      <c r="L876" s="46"/>
      <c r="M876" s="50"/>
      <c r="T876" s="51"/>
      <c r="AT876" s="48" t="s">
        <v>42</v>
      </c>
      <c r="AU876" s="48" t="s">
        <v>20</v>
      </c>
      <c r="AV876" s="4" t="s">
        <v>19</v>
      </c>
      <c r="AW876" s="4" t="s">
        <v>10</v>
      </c>
      <c r="AX876" s="4" t="s">
        <v>18</v>
      </c>
      <c r="AY876" s="48" t="s">
        <v>34</v>
      </c>
    </row>
    <row r="877" spans="2:51" s="5" customFormat="1" ht="12" hidden="1" outlineLevel="1" x14ac:dyDescent="0.2">
      <c r="B877" s="52"/>
      <c r="C877" s="32"/>
      <c r="D877" s="47" t="s">
        <v>42</v>
      </c>
      <c r="E877" s="53" t="s">
        <v>0</v>
      </c>
      <c r="F877" s="54" t="s">
        <v>142</v>
      </c>
      <c r="H877" s="120">
        <v>26.88</v>
      </c>
      <c r="J877" s="69"/>
      <c r="L877" s="52"/>
      <c r="M877" s="55"/>
      <c r="T877" s="56"/>
      <c r="AT877" s="53" t="s">
        <v>42</v>
      </c>
      <c r="AU877" s="53" t="s">
        <v>20</v>
      </c>
      <c r="AV877" s="5" t="s">
        <v>20</v>
      </c>
      <c r="AW877" s="5" t="s">
        <v>10</v>
      </c>
      <c r="AX877" s="5" t="s">
        <v>18</v>
      </c>
      <c r="AY877" s="53" t="s">
        <v>34</v>
      </c>
    </row>
    <row r="878" spans="2:51" s="5" customFormat="1" ht="12" hidden="1" outlineLevel="1" x14ac:dyDescent="0.2">
      <c r="B878" s="52"/>
      <c r="C878" s="32"/>
      <c r="D878" s="47" t="s">
        <v>42</v>
      </c>
      <c r="E878" s="53" t="s">
        <v>0</v>
      </c>
      <c r="F878" s="54" t="s">
        <v>143</v>
      </c>
      <c r="H878" s="120">
        <v>3</v>
      </c>
      <c r="J878" s="69"/>
      <c r="L878" s="52"/>
      <c r="M878" s="55"/>
      <c r="T878" s="56"/>
      <c r="AT878" s="53" t="s">
        <v>42</v>
      </c>
      <c r="AU878" s="53" t="s">
        <v>20</v>
      </c>
      <c r="AV878" s="5" t="s">
        <v>20</v>
      </c>
      <c r="AW878" s="5" t="s">
        <v>10</v>
      </c>
      <c r="AX878" s="5" t="s">
        <v>18</v>
      </c>
      <c r="AY878" s="53" t="s">
        <v>34</v>
      </c>
    </row>
    <row r="879" spans="2:51" s="5" customFormat="1" ht="22.5" hidden="1" outlineLevel="1" x14ac:dyDescent="0.2">
      <c r="B879" s="52"/>
      <c r="C879" s="32"/>
      <c r="D879" s="47" t="s">
        <v>42</v>
      </c>
      <c r="E879" s="53" t="s">
        <v>0</v>
      </c>
      <c r="F879" s="54" t="s">
        <v>516</v>
      </c>
      <c r="H879" s="120">
        <v>14</v>
      </c>
      <c r="J879" s="69"/>
      <c r="L879" s="52"/>
      <c r="M879" s="55"/>
      <c r="T879" s="56"/>
      <c r="AT879" s="53" t="s">
        <v>42</v>
      </c>
      <c r="AU879" s="53" t="s">
        <v>20</v>
      </c>
      <c r="AV879" s="5" t="s">
        <v>20</v>
      </c>
      <c r="AW879" s="5" t="s">
        <v>10</v>
      </c>
      <c r="AX879" s="5" t="s">
        <v>18</v>
      </c>
      <c r="AY879" s="53" t="s">
        <v>34</v>
      </c>
    </row>
    <row r="880" spans="2:51" s="5" customFormat="1" ht="12" hidden="1" outlineLevel="1" x14ac:dyDescent="0.2">
      <c r="B880" s="52"/>
      <c r="C880" s="32"/>
      <c r="D880" s="47" t="s">
        <v>42</v>
      </c>
      <c r="E880" s="53" t="s">
        <v>0</v>
      </c>
      <c r="F880" s="54" t="s">
        <v>145</v>
      </c>
      <c r="H880" s="120">
        <v>4.5999999999999996</v>
      </c>
      <c r="J880" s="69"/>
      <c r="L880" s="52"/>
      <c r="M880" s="55"/>
      <c r="T880" s="56"/>
      <c r="AT880" s="53" t="s">
        <v>42</v>
      </c>
      <c r="AU880" s="53" t="s">
        <v>20</v>
      </c>
      <c r="AV880" s="5" t="s">
        <v>20</v>
      </c>
      <c r="AW880" s="5" t="s">
        <v>10</v>
      </c>
      <c r="AX880" s="5" t="s">
        <v>18</v>
      </c>
      <c r="AY880" s="53" t="s">
        <v>34</v>
      </c>
    </row>
    <row r="881" spans="2:51" s="5" customFormat="1" ht="12" hidden="1" outlineLevel="1" x14ac:dyDescent="0.2">
      <c r="B881" s="52"/>
      <c r="C881" s="32"/>
      <c r="D881" s="47" t="s">
        <v>42</v>
      </c>
      <c r="E881" s="53" t="s">
        <v>0</v>
      </c>
      <c r="F881" s="54" t="s">
        <v>146</v>
      </c>
      <c r="H881" s="120">
        <v>4.8</v>
      </c>
      <c r="J881" s="69"/>
      <c r="L881" s="52"/>
      <c r="M881" s="55"/>
      <c r="T881" s="56"/>
      <c r="AT881" s="53" t="s">
        <v>42</v>
      </c>
      <c r="AU881" s="53" t="s">
        <v>20</v>
      </c>
      <c r="AV881" s="5" t="s">
        <v>20</v>
      </c>
      <c r="AW881" s="5" t="s">
        <v>10</v>
      </c>
      <c r="AX881" s="5" t="s">
        <v>18</v>
      </c>
      <c r="AY881" s="53" t="s">
        <v>34</v>
      </c>
    </row>
    <row r="882" spans="2:51" s="5" customFormat="1" ht="12" hidden="1" outlineLevel="1" x14ac:dyDescent="0.2">
      <c r="B882" s="52"/>
      <c r="C882" s="32"/>
      <c r="D882" s="47" t="s">
        <v>42</v>
      </c>
      <c r="E882" s="53" t="s">
        <v>0</v>
      </c>
      <c r="F882" s="54" t="s">
        <v>147</v>
      </c>
      <c r="H882" s="120">
        <v>8.24</v>
      </c>
      <c r="J882" s="69"/>
      <c r="L882" s="52"/>
      <c r="M882" s="55"/>
      <c r="T882" s="56"/>
      <c r="AT882" s="53" t="s">
        <v>42</v>
      </c>
      <c r="AU882" s="53" t="s">
        <v>20</v>
      </c>
      <c r="AV882" s="5" t="s">
        <v>20</v>
      </c>
      <c r="AW882" s="5" t="s">
        <v>10</v>
      </c>
      <c r="AX882" s="5" t="s">
        <v>18</v>
      </c>
      <c r="AY882" s="53" t="s">
        <v>34</v>
      </c>
    </row>
    <row r="883" spans="2:51" s="7" customFormat="1" ht="12" hidden="1" outlineLevel="1" x14ac:dyDescent="0.2">
      <c r="B883" s="62"/>
      <c r="C883" s="32"/>
      <c r="D883" s="47" t="s">
        <v>42</v>
      </c>
      <c r="E883" s="63" t="s">
        <v>0</v>
      </c>
      <c r="F883" s="64" t="s">
        <v>148</v>
      </c>
      <c r="H883" s="122">
        <v>177.304</v>
      </c>
      <c r="J883" s="69"/>
      <c r="L883" s="62"/>
      <c r="M883" s="65"/>
      <c r="T883" s="66"/>
      <c r="AT883" s="63" t="s">
        <v>42</v>
      </c>
      <c r="AU883" s="63" t="s">
        <v>20</v>
      </c>
      <c r="AV883" s="7" t="s">
        <v>54</v>
      </c>
      <c r="AW883" s="7" t="s">
        <v>10</v>
      </c>
      <c r="AX883" s="7" t="s">
        <v>18</v>
      </c>
      <c r="AY883" s="63" t="s">
        <v>34</v>
      </c>
    </row>
    <row r="884" spans="2:51" s="4" customFormat="1" ht="12" hidden="1" outlineLevel="1" x14ac:dyDescent="0.2">
      <c r="B884" s="46"/>
      <c r="C884" s="32"/>
      <c r="D884" s="47" t="s">
        <v>42</v>
      </c>
      <c r="E884" s="48" t="s">
        <v>0</v>
      </c>
      <c r="F884" s="49" t="s">
        <v>109</v>
      </c>
      <c r="H884" s="119" t="s">
        <v>0</v>
      </c>
      <c r="J884" s="69"/>
      <c r="L884" s="46"/>
      <c r="M884" s="50"/>
      <c r="T884" s="51"/>
      <c r="AT884" s="48" t="s">
        <v>42</v>
      </c>
      <c r="AU884" s="48" t="s">
        <v>20</v>
      </c>
      <c r="AV884" s="4" t="s">
        <v>19</v>
      </c>
      <c r="AW884" s="4" t="s">
        <v>10</v>
      </c>
      <c r="AX884" s="4" t="s">
        <v>18</v>
      </c>
      <c r="AY884" s="48" t="s">
        <v>34</v>
      </c>
    </row>
    <row r="885" spans="2:51" s="5" customFormat="1" ht="12" hidden="1" outlineLevel="1" x14ac:dyDescent="0.2">
      <c r="B885" s="52"/>
      <c r="C885" s="32"/>
      <c r="D885" s="47" t="s">
        <v>42</v>
      </c>
      <c r="E885" s="53" t="s">
        <v>0</v>
      </c>
      <c r="F885" s="54" t="s">
        <v>149</v>
      </c>
      <c r="H885" s="120">
        <v>3.45</v>
      </c>
      <c r="J885" s="69"/>
      <c r="L885" s="52"/>
      <c r="M885" s="55"/>
      <c r="T885" s="56"/>
      <c r="AT885" s="53" t="s">
        <v>42</v>
      </c>
      <c r="AU885" s="53" t="s">
        <v>20</v>
      </c>
      <c r="AV885" s="5" t="s">
        <v>20</v>
      </c>
      <c r="AW885" s="5" t="s">
        <v>10</v>
      </c>
      <c r="AX885" s="5" t="s">
        <v>18</v>
      </c>
      <c r="AY885" s="53" t="s">
        <v>34</v>
      </c>
    </row>
    <row r="886" spans="2:51" s="5" customFormat="1" ht="12" hidden="1" outlineLevel="1" x14ac:dyDescent="0.2">
      <c r="B886" s="52"/>
      <c r="C886" s="32"/>
      <c r="D886" s="47" t="s">
        <v>42</v>
      </c>
      <c r="E886" s="53" t="s">
        <v>0</v>
      </c>
      <c r="F886" s="54" t="s">
        <v>150</v>
      </c>
      <c r="H886" s="120">
        <v>4</v>
      </c>
      <c r="J886" s="69"/>
      <c r="L886" s="52"/>
      <c r="M886" s="55"/>
      <c r="T886" s="56"/>
      <c r="AT886" s="53" t="s">
        <v>42</v>
      </c>
      <c r="AU886" s="53" t="s">
        <v>20</v>
      </c>
      <c r="AV886" s="5" t="s">
        <v>20</v>
      </c>
      <c r="AW886" s="5" t="s">
        <v>10</v>
      </c>
      <c r="AX886" s="5" t="s">
        <v>18</v>
      </c>
      <c r="AY886" s="53" t="s">
        <v>34</v>
      </c>
    </row>
    <row r="887" spans="2:51" s="7" customFormat="1" ht="12" hidden="1" outlineLevel="1" x14ac:dyDescent="0.2">
      <c r="B887" s="62"/>
      <c r="C887" s="32"/>
      <c r="D887" s="47" t="s">
        <v>42</v>
      </c>
      <c r="E887" s="63" t="s">
        <v>0</v>
      </c>
      <c r="F887" s="64" t="s">
        <v>148</v>
      </c>
      <c r="H887" s="122">
        <v>7.45</v>
      </c>
      <c r="J887" s="69"/>
      <c r="L887" s="62"/>
      <c r="M887" s="65"/>
      <c r="T887" s="66"/>
      <c r="AT887" s="63" t="s">
        <v>42</v>
      </c>
      <c r="AU887" s="63" t="s">
        <v>20</v>
      </c>
      <c r="AV887" s="7" t="s">
        <v>54</v>
      </c>
      <c r="AW887" s="7" t="s">
        <v>10</v>
      </c>
      <c r="AX887" s="7" t="s">
        <v>18</v>
      </c>
      <c r="AY887" s="63" t="s">
        <v>34</v>
      </c>
    </row>
    <row r="888" spans="2:51" s="4" customFormat="1" ht="12" hidden="1" outlineLevel="1" x14ac:dyDescent="0.2">
      <c r="B888" s="46"/>
      <c r="C888" s="32"/>
      <c r="D888" s="47" t="s">
        <v>42</v>
      </c>
      <c r="E888" s="48" t="s">
        <v>0</v>
      </c>
      <c r="F888" s="49" t="s">
        <v>113</v>
      </c>
      <c r="H888" s="119" t="s">
        <v>0</v>
      </c>
      <c r="J888" s="69"/>
      <c r="L888" s="46"/>
      <c r="M888" s="50"/>
      <c r="T888" s="51"/>
      <c r="AT888" s="48" t="s">
        <v>42</v>
      </c>
      <c r="AU888" s="48" t="s">
        <v>20</v>
      </c>
      <c r="AV888" s="4" t="s">
        <v>19</v>
      </c>
      <c r="AW888" s="4" t="s">
        <v>10</v>
      </c>
      <c r="AX888" s="4" t="s">
        <v>18</v>
      </c>
      <c r="AY888" s="48" t="s">
        <v>34</v>
      </c>
    </row>
    <row r="889" spans="2:51" s="5" customFormat="1" ht="12" hidden="1" outlineLevel="1" x14ac:dyDescent="0.2">
      <c r="B889" s="52"/>
      <c r="C889" s="32"/>
      <c r="D889" s="47" t="s">
        <v>42</v>
      </c>
      <c r="E889" s="53" t="s">
        <v>0</v>
      </c>
      <c r="F889" s="54" t="s">
        <v>151</v>
      </c>
      <c r="H889" s="120">
        <v>4</v>
      </c>
      <c r="J889" s="69"/>
      <c r="L889" s="52"/>
      <c r="M889" s="55"/>
      <c r="T889" s="56"/>
      <c r="AT889" s="53" t="s">
        <v>42</v>
      </c>
      <c r="AU889" s="53" t="s">
        <v>20</v>
      </c>
      <c r="AV889" s="5" t="s">
        <v>20</v>
      </c>
      <c r="AW889" s="5" t="s">
        <v>10</v>
      </c>
      <c r="AX889" s="5" t="s">
        <v>18</v>
      </c>
      <c r="AY889" s="53" t="s">
        <v>34</v>
      </c>
    </row>
    <row r="890" spans="2:51" s="7" customFormat="1" ht="12" hidden="1" outlineLevel="1" x14ac:dyDescent="0.2">
      <c r="B890" s="62"/>
      <c r="C890" s="32"/>
      <c r="D890" s="47" t="s">
        <v>42</v>
      </c>
      <c r="E890" s="63" t="s">
        <v>0</v>
      </c>
      <c r="F890" s="64" t="s">
        <v>148</v>
      </c>
      <c r="H890" s="122">
        <v>4</v>
      </c>
      <c r="J890" s="69"/>
      <c r="L890" s="62"/>
      <c r="M890" s="65"/>
      <c r="T890" s="66"/>
      <c r="AT890" s="63" t="s">
        <v>42</v>
      </c>
      <c r="AU890" s="63" t="s">
        <v>20</v>
      </c>
      <c r="AV890" s="7" t="s">
        <v>54</v>
      </c>
      <c r="AW890" s="7" t="s">
        <v>10</v>
      </c>
      <c r="AX890" s="7" t="s">
        <v>18</v>
      </c>
      <c r="AY890" s="63" t="s">
        <v>34</v>
      </c>
    </row>
    <row r="891" spans="2:51" s="4" customFormat="1" ht="12" hidden="1" outlineLevel="1" x14ac:dyDescent="0.2">
      <c r="B891" s="46"/>
      <c r="C891" s="32"/>
      <c r="D891" s="47" t="s">
        <v>42</v>
      </c>
      <c r="E891" s="48" t="s">
        <v>0</v>
      </c>
      <c r="F891" s="49" t="s">
        <v>114</v>
      </c>
      <c r="H891" s="119" t="s">
        <v>0</v>
      </c>
      <c r="J891" s="69"/>
      <c r="L891" s="46"/>
      <c r="M891" s="50"/>
      <c r="T891" s="51"/>
      <c r="AT891" s="48" t="s">
        <v>42</v>
      </c>
      <c r="AU891" s="48" t="s">
        <v>20</v>
      </c>
      <c r="AV891" s="4" t="s">
        <v>19</v>
      </c>
      <c r="AW891" s="4" t="s">
        <v>10</v>
      </c>
      <c r="AX891" s="4" t="s">
        <v>18</v>
      </c>
      <c r="AY891" s="48" t="s">
        <v>34</v>
      </c>
    </row>
    <row r="892" spans="2:51" s="5" customFormat="1" ht="12" hidden="1" outlineLevel="1" x14ac:dyDescent="0.2">
      <c r="B892" s="52"/>
      <c r="C892" s="32"/>
      <c r="D892" s="47" t="s">
        <v>42</v>
      </c>
      <c r="E892" s="53" t="s">
        <v>0</v>
      </c>
      <c r="F892" s="54" t="s">
        <v>152</v>
      </c>
      <c r="H892" s="120">
        <v>2</v>
      </c>
      <c r="J892" s="69"/>
      <c r="L892" s="52"/>
      <c r="M892" s="55"/>
      <c r="T892" s="56"/>
      <c r="AT892" s="53" t="s">
        <v>42</v>
      </c>
      <c r="AU892" s="53" t="s">
        <v>20</v>
      </c>
      <c r="AV892" s="5" t="s">
        <v>20</v>
      </c>
      <c r="AW892" s="5" t="s">
        <v>10</v>
      </c>
      <c r="AX892" s="5" t="s">
        <v>18</v>
      </c>
      <c r="AY892" s="53" t="s">
        <v>34</v>
      </c>
    </row>
    <row r="893" spans="2:51" s="7" customFormat="1" ht="12" hidden="1" outlineLevel="1" x14ac:dyDescent="0.2">
      <c r="B893" s="62"/>
      <c r="C893" s="32"/>
      <c r="D893" s="47" t="s">
        <v>42</v>
      </c>
      <c r="E893" s="63" t="s">
        <v>0</v>
      </c>
      <c r="F893" s="64" t="s">
        <v>148</v>
      </c>
      <c r="H893" s="122">
        <v>2</v>
      </c>
      <c r="J893" s="69"/>
      <c r="L893" s="62"/>
      <c r="M893" s="65"/>
      <c r="T893" s="66"/>
      <c r="AT893" s="63" t="s">
        <v>42</v>
      </c>
      <c r="AU893" s="63" t="s">
        <v>20</v>
      </c>
      <c r="AV893" s="7" t="s">
        <v>54</v>
      </c>
      <c r="AW893" s="7" t="s">
        <v>10</v>
      </c>
      <c r="AX893" s="7" t="s">
        <v>18</v>
      </c>
      <c r="AY893" s="63" t="s">
        <v>34</v>
      </c>
    </row>
    <row r="894" spans="2:51" s="4" customFormat="1" ht="12" hidden="1" outlineLevel="1" x14ac:dyDescent="0.2">
      <c r="B894" s="46"/>
      <c r="C894" s="32"/>
      <c r="D894" s="47" t="s">
        <v>42</v>
      </c>
      <c r="E894" s="48" t="s">
        <v>0</v>
      </c>
      <c r="F894" s="49" t="s">
        <v>75</v>
      </c>
      <c r="H894" s="119" t="s">
        <v>0</v>
      </c>
      <c r="J894" s="69"/>
      <c r="L894" s="46"/>
      <c r="M894" s="50"/>
      <c r="T894" s="51"/>
      <c r="AT894" s="48" t="s">
        <v>42</v>
      </c>
      <c r="AU894" s="48" t="s">
        <v>20</v>
      </c>
      <c r="AV894" s="4" t="s">
        <v>19</v>
      </c>
      <c r="AW894" s="4" t="s">
        <v>10</v>
      </c>
      <c r="AX894" s="4" t="s">
        <v>18</v>
      </c>
      <c r="AY894" s="48" t="s">
        <v>34</v>
      </c>
    </row>
    <row r="895" spans="2:51" s="5" customFormat="1" ht="12" hidden="1" outlineLevel="1" x14ac:dyDescent="0.2">
      <c r="B895" s="52"/>
      <c r="C895" s="32"/>
      <c r="D895" s="47" t="s">
        <v>42</v>
      </c>
      <c r="E895" s="53" t="s">
        <v>0</v>
      </c>
      <c r="F895" s="54" t="s">
        <v>153</v>
      </c>
      <c r="H895" s="120">
        <v>2</v>
      </c>
      <c r="J895" s="69"/>
      <c r="L895" s="52"/>
      <c r="M895" s="55"/>
      <c r="T895" s="56"/>
      <c r="AT895" s="53" t="s">
        <v>42</v>
      </c>
      <c r="AU895" s="53" t="s">
        <v>20</v>
      </c>
      <c r="AV895" s="5" t="s">
        <v>20</v>
      </c>
      <c r="AW895" s="5" t="s">
        <v>10</v>
      </c>
      <c r="AX895" s="5" t="s">
        <v>18</v>
      </c>
      <c r="AY895" s="53" t="s">
        <v>34</v>
      </c>
    </row>
    <row r="896" spans="2:51" s="5" customFormat="1" ht="12" hidden="1" outlineLevel="1" x14ac:dyDescent="0.2">
      <c r="B896" s="52"/>
      <c r="C896" s="32"/>
      <c r="D896" s="47" t="s">
        <v>42</v>
      </c>
      <c r="E896" s="53" t="s">
        <v>0</v>
      </c>
      <c r="F896" s="54" t="s">
        <v>154</v>
      </c>
      <c r="H896" s="120">
        <v>3</v>
      </c>
      <c r="J896" s="69"/>
      <c r="L896" s="52"/>
      <c r="M896" s="55"/>
      <c r="T896" s="56"/>
      <c r="AT896" s="53" t="s">
        <v>42</v>
      </c>
      <c r="AU896" s="53" t="s">
        <v>20</v>
      </c>
      <c r="AV896" s="5" t="s">
        <v>20</v>
      </c>
      <c r="AW896" s="5" t="s">
        <v>10</v>
      </c>
      <c r="AX896" s="5" t="s">
        <v>18</v>
      </c>
      <c r="AY896" s="53" t="s">
        <v>34</v>
      </c>
    </row>
    <row r="897" spans="2:65" s="7" customFormat="1" ht="12" hidden="1" outlineLevel="1" x14ac:dyDescent="0.2">
      <c r="B897" s="62"/>
      <c r="C897" s="32"/>
      <c r="D897" s="47" t="s">
        <v>42</v>
      </c>
      <c r="E897" s="63" t="s">
        <v>0</v>
      </c>
      <c r="F897" s="64" t="s">
        <v>148</v>
      </c>
      <c r="H897" s="122">
        <v>5</v>
      </c>
      <c r="J897" s="69"/>
      <c r="L897" s="62"/>
      <c r="M897" s="65"/>
      <c r="T897" s="66"/>
      <c r="AT897" s="63" t="s">
        <v>42</v>
      </c>
      <c r="AU897" s="63" t="s">
        <v>20</v>
      </c>
      <c r="AV897" s="7" t="s">
        <v>54</v>
      </c>
      <c r="AW897" s="7" t="s">
        <v>10</v>
      </c>
      <c r="AX897" s="7" t="s">
        <v>18</v>
      </c>
      <c r="AY897" s="63" t="s">
        <v>34</v>
      </c>
    </row>
    <row r="898" spans="2:65" s="4" customFormat="1" ht="12" hidden="1" outlineLevel="1" x14ac:dyDescent="0.2">
      <c r="B898" s="46"/>
      <c r="C898" s="32"/>
      <c r="D898" s="47" t="s">
        <v>42</v>
      </c>
      <c r="E898" s="48" t="s">
        <v>0</v>
      </c>
      <c r="F898" s="49" t="s">
        <v>117</v>
      </c>
      <c r="H898" s="119" t="s">
        <v>0</v>
      </c>
      <c r="J898" s="69"/>
      <c r="L898" s="46"/>
      <c r="M898" s="50"/>
      <c r="T898" s="51"/>
      <c r="AT898" s="48" t="s">
        <v>42</v>
      </c>
      <c r="AU898" s="48" t="s">
        <v>20</v>
      </c>
      <c r="AV898" s="4" t="s">
        <v>19</v>
      </c>
      <c r="AW898" s="4" t="s">
        <v>10</v>
      </c>
      <c r="AX898" s="4" t="s">
        <v>18</v>
      </c>
      <c r="AY898" s="48" t="s">
        <v>34</v>
      </c>
    </row>
    <row r="899" spans="2:65" s="5" customFormat="1" ht="22.5" hidden="1" outlineLevel="1" x14ac:dyDescent="0.2">
      <c r="B899" s="52"/>
      <c r="C899" s="32"/>
      <c r="D899" s="47" t="s">
        <v>42</v>
      </c>
      <c r="E899" s="53" t="s">
        <v>0</v>
      </c>
      <c r="F899" s="54" t="s">
        <v>155</v>
      </c>
      <c r="H899" s="120">
        <v>10</v>
      </c>
      <c r="J899" s="69"/>
      <c r="L899" s="52"/>
      <c r="M899" s="55"/>
      <c r="T899" s="56"/>
      <c r="AT899" s="53" t="s">
        <v>42</v>
      </c>
      <c r="AU899" s="53" t="s">
        <v>20</v>
      </c>
      <c r="AV899" s="5" t="s">
        <v>20</v>
      </c>
      <c r="AW899" s="5" t="s">
        <v>10</v>
      </c>
      <c r="AX899" s="5" t="s">
        <v>18</v>
      </c>
      <c r="AY899" s="53" t="s">
        <v>34</v>
      </c>
    </row>
    <row r="900" spans="2:65" s="6" customFormat="1" ht="12" hidden="1" outlineLevel="1" x14ac:dyDescent="0.2">
      <c r="B900" s="57"/>
      <c r="C900" s="32"/>
      <c r="D900" s="47" t="s">
        <v>42</v>
      </c>
      <c r="E900" s="58" t="s">
        <v>0</v>
      </c>
      <c r="F900" s="59" t="s">
        <v>53</v>
      </c>
      <c r="H900" s="121">
        <v>205.75399999999999</v>
      </c>
      <c r="J900" s="69">
        <f t="shared" si="25"/>
        <v>0</v>
      </c>
      <c r="L900" s="57"/>
      <c r="M900" s="60"/>
      <c r="T900" s="61"/>
      <c r="AT900" s="58" t="s">
        <v>42</v>
      </c>
      <c r="AU900" s="58" t="s">
        <v>20</v>
      </c>
      <c r="AV900" s="6" t="s">
        <v>39</v>
      </c>
      <c r="AW900" s="6" t="s">
        <v>10</v>
      </c>
      <c r="AX900" s="6" t="s">
        <v>19</v>
      </c>
      <c r="AY900" s="58" t="s">
        <v>34</v>
      </c>
    </row>
    <row r="901" spans="2:65" s="3" customFormat="1" ht="22.9" customHeight="1" collapsed="1" x14ac:dyDescent="0.2">
      <c r="B901" s="23"/>
      <c r="D901" s="24" t="s">
        <v>17</v>
      </c>
      <c r="E901" s="30" t="s">
        <v>517</v>
      </c>
      <c r="F901" s="30" t="s">
        <v>520</v>
      </c>
      <c r="H901" s="118"/>
      <c r="J901" s="91"/>
      <c r="L901" s="23"/>
      <c r="M901" s="25"/>
      <c r="P901" s="26" t="e">
        <f>SUM(#REF!)</f>
        <v>#REF!</v>
      </c>
      <c r="R901" s="26" t="e">
        <f>SUM(#REF!)</f>
        <v>#REF!</v>
      </c>
      <c r="T901" s="27" t="e">
        <f>SUM(#REF!)</f>
        <v>#REF!</v>
      </c>
      <c r="AR901" s="24" t="s">
        <v>19</v>
      </c>
      <c r="AT901" s="28" t="s">
        <v>17</v>
      </c>
      <c r="AU901" s="28" t="s">
        <v>19</v>
      </c>
      <c r="AY901" s="24" t="s">
        <v>34</v>
      </c>
      <c r="BK901" s="29" t="e">
        <f>SUM(#REF!)</f>
        <v>#REF!</v>
      </c>
    </row>
    <row r="902" spans="2:65" s="1" customFormat="1" ht="37.9" customHeight="1" collapsed="1" x14ac:dyDescent="0.2">
      <c r="B902" s="31"/>
      <c r="C902" s="32">
        <v>95</v>
      </c>
      <c r="D902" s="32"/>
      <c r="E902" s="33" t="s">
        <v>864</v>
      </c>
      <c r="F902" s="34" t="s">
        <v>865</v>
      </c>
      <c r="G902" s="35" t="s">
        <v>518</v>
      </c>
      <c r="H902" s="36">
        <v>35.027200000000001</v>
      </c>
      <c r="I902" s="36"/>
      <c r="J902" s="69">
        <f>I902*H902</f>
        <v>0</v>
      </c>
      <c r="K902" s="34"/>
      <c r="L902" s="12"/>
      <c r="M902" s="37"/>
      <c r="N902" s="38"/>
      <c r="O902" s="39"/>
      <c r="P902" s="39"/>
      <c r="Q902" s="39"/>
      <c r="R902" s="39"/>
      <c r="S902" s="39"/>
      <c r="T902" s="40"/>
      <c r="AR902" s="41"/>
      <c r="AT902" s="41"/>
      <c r="AU902" s="41"/>
      <c r="AY902" s="8"/>
      <c r="BE902" s="42"/>
      <c r="BF902" s="42"/>
      <c r="BG902" s="42"/>
      <c r="BH902" s="42"/>
      <c r="BI902" s="42"/>
      <c r="BJ902" s="8"/>
      <c r="BK902" s="42"/>
      <c r="BL902" s="8"/>
      <c r="BM902" s="41"/>
    </row>
    <row r="903" spans="2:65" s="3" customFormat="1" ht="22.9" customHeight="1" x14ac:dyDescent="0.2">
      <c r="B903" s="23"/>
      <c r="D903" s="24" t="s">
        <v>17</v>
      </c>
      <c r="E903" s="30" t="s">
        <v>519</v>
      </c>
      <c r="F903" s="30" t="s">
        <v>897</v>
      </c>
      <c r="H903" s="118"/>
      <c r="J903" s="90"/>
      <c r="L903" s="23"/>
      <c r="M903" s="25"/>
      <c r="P903" s="26" t="e">
        <f>SUM(P909:P909)</f>
        <v>#REF!</v>
      </c>
      <c r="R903" s="26" t="e">
        <f>SUM(R909:R909)</f>
        <v>#REF!</v>
      </c>
      <c r="T903" s="27" t="e">
        <f>SUM(T909:T909)</f>
        <v>#REF!</v>
      </c>
      <c r="AR903" s="24" t="s">
        <v>19</v>
      </c>
      <c r="AT903" s="28" t="s">
        <v>17</v>
      </c>
      <c r="AU903" s="28" t="s">
        <v>19</v>
      </c>
      <c r="AY903" s="24" t="s">
        <v>34</v>
      </c>
      <c r="BK903" s="29" t="e">
        <f>SUM(BK909:BK909)</f>
        <v>#REF!</v>
      </c>
    </row>
    <row r="904" spans="2:65" s="1" customFormat="1" ht="12" x14ac:dyDescent="0.2">
      <c r="B904" s="31"/>
      <c r="C904" s="32">
        <v>96</v>
      </c>
      <c r="D904" s="32"/>
      <c r="E904" s="33" t="s">
        <v>868</v>
      </c>
      <c r="F904" s="34" t="s">
        <v>869</v>
      </c>
      <c r="G904" s="35" t="s">
        <v>518</v>
      </c>
      <c r="H904" s="36">
        <f>H905*5</f>
        <v>636.41916000000003</v>
      </c>
      <c r="I904" s="36"/>
      <c r="J904" s="69">
        <f>I904*H904</f>
        <v>0</v>
      </c>
      <c r="K904" s="34"/>
      <c r="L904" s="12"/>
      <c r="M904" s="37"/>
      <c r="N904" s="38"/>
      <c r="O904" s="39"/>
      <c r="P904" s="39"/>
      <c r="Q904" s="39"/>
      <c r="R904" s="39"/>
      <c r="S904" s="39"/>
      <c r="T904" s="40"/>
      <c r="AR904" s="41"/>
      <c r="AT904" s="41"/>
      <c r="AU904" s="41"/>
      <c r="AY904" s="8"/>
      <c r="BE904" s="42"/>
      <c r="BF904" s="42"/>
      <c r="BG904" s="42"/>
      <c r="BH904" s="42"/>
      <c r="BI904" s="42"/>
      <c r="BJ904" s="8"/>
      <c r="BK904" s="42"/>
      <c r="BL904" s="8"/>
      <c r="BM904" s="41"/>
    </row>
    <row r="905" spans="2:65" s="1" customFormat="1" ht="12" x14ac:dyDescent="0.2">
      <c r="B905" s="31"/>
      <c r="C905" s="32">
        <v>97</v>
      </c>
      <c r="D905" s="32"/>
      <c r="E905" s="33" t="s">
        <v>870</v>
      </c>
      <c r="F905" s="34" t="s">
        <v>871</v>
      </c>
      <c r="G905" s="35" t="s">
        <v>518</v>
      </c>
      <c r="H905" s="36">
        <f>1.3*97.91064</f>
        <v>127.283832</v>
      </c>
      <c r="I905" s="36"/>
      <c r="J905" s="69">
        <f t="shared" si="25"/>
        <v>0</v>
      </c>
      <c r="K905" s="34"/>
      <c r="L905" s="12"/>
      <c r="M905" s="37"/>
      <c r="N905" s="38"/>
      <c r="O905" s="39"/>
      <c r="P905" s="39"/>
      <c r="Q905" s="39"/>
      <c r="R905" s="39"/>
      <c r="S905" s="39"/>
      <c r="T905" s="40"/>
      <c r="AR905" s="41"/>
      <c r="AT905" s="41"/>
      <c r="AU905" s="41"/>
      <c r="AY905" s="8"/>
      <c r="BE905" s="42"/>
      <c r="BF905" s="42"/>
      <c r="BG905" s="42"/>
      <c r="BH905" s="42"/>
      <c r="BI905" s="42"/>
      <c r="BJ905" s="8"/>
      <c r="BK905" s="42"/>
      <c r="BL905" s="8"/>
      <c r="BM905" s="41"/>
    </row>
    <row r="906" spans="2:65" s="1" customFormat="1" ht="12" x14ac:dyDescent="0.2">
      <c r="B906" s="31"/>
      <c r="C906" s="32">
        <v>98</v>
      </c>
      <c r="D906" s="32"/>
      <c r="E906" s="33" t="s">
        <v>872</v>
      </c>
      <c r="F906" s="34" t="s">
        <v>873</v>
      </c>
      <c r="G906" s="35" t="s">
        <v>518</v>
      </c>
      <c r="H906" s="36">
        <f>H905</f>
        <v>127.283832</v>
      </c>
      <c r="I906" s="36"/>
      <c r="J906" s="69">
        <f t="shared" si="25"/>
        <v>0</v>
      </c>
      <c r="K906" s="34"/>
      <c r="L906" s="12"/>
      <c r="M906" s="37"/>
      <c r="N906" s="38"/>
      <c r="O906" s="39"/>
      <c r="P906" s="39"/>
      <c r="Q906" s="39"/>
      <c r="R906" s="39"/>
      <c r="S906" s="39"/>
      <c r="T906" s="40"/>
      <c r="AR906" s="41"/>
      <c r="AT906" s="41"/>
      <c r="AU906" s="41"/>
      <c r="AY906" s="8"/>
      <c r="BE906" s="42"/>
      <c r="BF906" s="42"/>
      <c r="BG906" s="42"/>
      <c r="BH906" s="42"/>
      <c r="BI906" s="42"/>
      <c r="BJ906" s="8"/>
      <c r="BK906" s="42"/>
      <c r="BL906" s="8"/>
      <c r="BM906" s="41"/>
    </row>
    <row r="907" spans="2:65" s="1" customFormat="1" ht="12" x14ac:dyDescent="0.2">
      <c r="B907" s="31"/>
      <c r="C907" s="32">
        <v>99</v>
      </c>
      <c r="D907" s="32"/>
      <c r="E907" s="33" t="s">
        <v>874</v>
      </c>
      <c r="F907" s="34" t="s">
        <v>842</v>
      </c>
      <c r="G907" s="35" t="s">
        <v>518</v>
      </c>
      <c r="H907" s="36">
        <f>H906</f>
        <v>127.283832</v>
      </c>
      <c r="I907" s="36"/>
      <c r="J907" s="69">
        <f t="shared" si="25"/>
        <v>0</v>
      </c>
      <c r="K907" s="34"/>
      <c r="L907" s="12"/>
      <c r="M907" s="37"/>
      <c r="N907" s="38"/>
      <c r="O907" s="39"/>
      <c r="P907" s="39"/>
      <c r="Q907" s="39"/>
      <c r="R907" s="39"/>
      <c r="S907" s="39"/>
      <c r="T907" s="40"/>
      <c r="AR907" s="41"/>
      <c r="AT907" s="41"/>
      <c r="AU907" s="41"/>
      <c r="AY907" s="8"/>
      <c r="BE907" s="42"/>
      <c r="BF907" s="42"/>
      <c r="BG907" s="42"/>
      <c r="BH907" s="42"/>
      <c r="BI907" s="42"/>
      <c r="BJ907" s="8"/>
      <c r="BK907" s="42"/>
      <c r="BL907" s="8"/>
      <c r="BM907" s="41"/>
    </row>
    <row r="908" spans="2:65" s="1" customFormat="1" ht="12" x14ac:dyDescent="0.2">
      <c r="B908" s="31"/>
      <c r="C908" s="32">
        <v>100</v>
      </c>
      <c r="D908" s="32"/>
      <c r="E908" s="33" t="s">
        <v>875</v>
      </c>
      <c r="F908" s="34" t="s">
        <v>843</v>
      </c>
      <c r="G908" s="35" t="s">
        <v>518</v>
      </c>
      <c r="H908" s="36">
        <f>H904</f>
        <v>636.41916000000003</v>
      </c>
      <c r="I908" s="36"/>
      <c r="J908" s="69">
        <f t="shared" si="25"/>
        <v>0</v>
      </c>
      <c r="K908" s="34"/>
      <c r="L908" s="12"/>
      <c r="M908" s="37"/>
      <c r="N908" s="38"/>
      <c r="O908" s="39"/>
      <c r="P908" s="39"/>
      <c r="Q908" s="39"/>
      <c r="R908" s="39"/>
      <c r="S908" s="39"/>
      <c r="T908" s="40"/>
      <c r="AR908" s="41"/>
      <c r="AT908" s="41"/>
      <c r="AU908" s="41"/>
      <c r="AY908" s="8"/>
      <c r="BE908" s="42"/>
      <c r="BF908" s="42"/>
      <c r="BG908" s="42"/>
      <c r="BH908" s="42"/>
      <c r="BI908" s="42"/>
      <c r="BJ908" s="8"/>
      <c r="BK908" s="42"/>
      <c r="BL908" s="8"/>
      <c r="BM908" s="41"/>
    </row>
    <row r="909" spans="2:65" s="1" customFormat="1" ht="24" x14ac:dyDescent="0.2">
      <c r="B909" s="31"/>
      <c r="C909" s="32">
        <v>101</v>
      </c>
      <c r="D909" s="32"/>
      <c r="E909" s="33" t="s">
        <v>876</v>
      </c>
      <c r="F909" s="34" t="s">
        <v>841</v>
      </c>
      <c r="G909" s="35" t="s">
        <v>518</v>
      </c>
      <c r="H909" s="36">
        <f>H905</f>
        <v>127.283832</v>
      </c>
      <c r="I909" s="36"/>
      <c r="J909" s="69">
        <f t="shared" si="25"/>
        <v>0</v>
      </c>
      <c r="K909" s="34"/>
      <c r="L909" s="12"/>
      <c r="M909" s="37" t="s">
        <v>0</v>
      </c>
      <c r="N909" s="38" t="s">
        <v>13</v>
      </c>
      <c r="O909" s="39">
        <v>4.93</v>
      </c>
      <c r="P909" s="39" t="e">
        <f>O909*#REF!</f>
        <v>#REF!</v>
      </c>
      <c r="Q909" s="39">
        <v>0</v>
      </c>
      <c r="R909" s="39" t="e">
        <f>Q909*#REF!</f>
        <v>#REF!</v>
      </c>
      <c r="S909" s="39">
        <v>0</v>
      </c>
      <c r="T909" s="40" t="e">
        <f>S909*#REF!</f>
        <v>#REF!</v>
      </c>
      <c r="AR909" s="41" t="s">
        <v>39</v>
      </c>
      <c r="AT909" s="41" t="s">
        <v>36</v>
      </c>
      <c r="AU909" s="41" t="s">
        <v>20</v>
      </c>
      <c r="AY909" s="8" t="s">
        <v>34</v>
      </c>
      <c r="BE909" s="42">
        <f>IF(N909="základní",J909,0)</f>
        <v>0</v>
      </c>
      <c r="BF909" s="42">
        <f>IF(N909="snížená",J909,0)</f>
        <v>0</v>
      </c>
      <c r="BG909" s="42">
        <f>IF(N909="zákl. přenesená",J909,0)</f>
        <v>0</v>
      </c>
      <c r="BH909" s="42">
        <f>IF(N909="sníž. přenesená",J909,0)</f>
        <v>0</v>
      </c>
      <c r="BI909" s="42">
        <f>IF(N909="nulová",J909,0)</f>
        <v>0</v>
      </c>
      <c r="BJ909" s="8" t="s">
        <v>19</v>
      </c>
      <c r="BK909" s="42" t="e">
        <f>ROUND(#REF!*#REF!,2)</f>
        <v>#REF!</v>
      </c>
      <c r="BL909" s="8" t="s">
        <v>39</v>
      </c>
      <c r="BM909" s="41" t="s">
        <v>521</v>
      </c>
    </row>
    <row r="910" spans="2:65" s="3" customFormat="1" ht="22.9" customHeight="1" x14ac:dyDescent="0.2">
      <c r="B910" s="23"/>
      <c r="D910" s="24" t="s">
        <v>17</v>
      </c>
      <c r="E910" s="30" t="s">
        <v>522</v>
      </c>
      <c r="F910" s="30" t="s">
        <v>523</v>
      </c>
      <c r="H910" s="118"/>
      <c r="J910" s="90"/>
      <c r="L910" s="23"/>
      <c r="M910" s="25"/>
      <c r="P910" s="26">
        <f>P911</f>
        <v>0.43</v>
      </c>
      <c r="R910" s="26">
        <f>R911</f>
        <v>1.7639999999999999E-2</v>
      </c>
      <c r="T910" s="27">
        <f>T911</f>
        <v>0</v>
      </c>
      <c r="AR910" s="24" t="s">
        <v>20</v>
      </c>
      <c r="AT910" s="28" t="s">
        <v>17</v>
      </c>
      <c r="AU910" s="28" t="s">
        <v>19</v>
      </c>
      <c r="AY910" s="24" t="s">
        <v>34</v>
      </c>
      <c r="BK910" s="29">
        <f>BK911</f>
        <v>0</v>
      </c>
    </row>
    <row r="911" spans="2:65" s="137" customFormat="1" ht="24.2" customHeight="1" x14ac:dyDescent="0.2">
      <c r="B911" s="125"/>
      <c r="C911" s="126">
        <v>102</v>
      </c>
      <c r="D911" s="126" t="s">
        <v>36</v>
      </c>
      <c r="E911" s="127" t="s">
        <v>524</v>
      </c>
      <c r="F911" s="128" t="s">
        <v>922</v>
      </c>
      <c r="G911" s="129" t="s">
        <v>525</v>
      </c>
      <c r="H911" s="130">
        <v>1</v>
      </c>
      <c r="I911" s="130"/>
      <c r="J911" s="131">
        <f t="shared" ref="J911" si="26">I911*H911</f>
        <v>0</v>
      </c>
      <c r="K911" s="128" t="s">
        <v>0</v>
      </c>
      <c r="L911" s="132"/>
      <c r="M911" s="133" t="s">
        <v>0</v>
      </c>
      <c r="N911" s="134" t="s">
        <v>13</v>
      </c>
      <c r="O911" s="135">
        <v>0.43</v>
      </c>
      <c r="P911" s="135">
        <f>O911*H911</f>
        <v>0.43</v>
      </c>
      <c r="Q911" s="135">
        <v>1.7639999999999999E-2</v>
      </c>
      <c r="R911" s="135">
        <f>Q911*H911</f>
        <v>1.7639999999999999E-2</v>
      </c>
      <c r="S911" s="135">
        <v>0</v>
      </c>
      <c r="T911" s="136">
        <f>S911*H911</f>
        <v>0</v>
      </c>
      <c r="AR911" s="138" t="s">
        <v>171</v>
      </c>
      <c r="AT911" s="138" t="s">
        <v>36</v>
      </c>
      <c r="AU911" s="138" t="s">
        <v>20</v>
      </c>
      <c r="AY911" s="139" t="s">
        <v>34</v>
      </c>
      <c r="BE911" s="140">
        <f>IF(N911="základní",J911,0)</f>
        <v>0</v>
      </c>
      <c r="BF911" s="140">
        <f>IF(N911="snížená",J911,0)</f>
        <v>0</v>
      </c>
      <c r="BG911" s="140">
        <f>IF(N911="zákl. přenesená",J911,0)</f>
        <v>0</v>
      </c>
      <c r="BH911" s="140">
        <f>IF(N911="sníž. přenesená",J911,0)</f>
        <v>0</v>
      </c>
      <c r="BI911" s="140">
        <f>IF(N911="nulová",J911,0)</f>
        <v>0</v>
      </c>
      <c r="BJ911" s="139" t="s">
        <v>19</v>
      </c>
      <c r="BK911" s="140">
        <f>ROUND(I911*H911,2)</f>
        <v>0</v>
      </c>
      <c r="BL911" s="139" t="s">
        <v>171</v>
      </c>
      <c r="BM911" s="138" t="s">
        <v>526</v>
      </c>
    </row>
    <row r="912" spans="2:65" s="3" customFormat="1" ht="22.9" customHeight="1" x14ac:dyDescent="0.2">
      <c r="B912" s="23"/>
      <c r="D912" s="24" t="s">
        <v>17</v>
      </c>
      <c r="E912" s="30" t="s">
        <v>527</v>
      </c>
      <c r="F912" s="30" t="s">
        <v>920</v>
      </c>
      <c r="H912" s="118"/>
      <c r="J912" s="82"/>
      <c r="L912" s="23"/>
      <c r="M912" s="25"/>
      <c r="P912" s="26">
        <f>SUM(P913:P989)</f>
        <v>17.427142</v>
      </c>
      <c r="R912" s="26">
        <f>SUM(R913:R989)</f>
        <v>0</v>
      </c>
      <c r="T912" s="27">
        <f>SUM(T913:T989)</f>
        <v>0.71929999999999994</v>
      </c>
      <c r="AR912" s="24" t="s">
        <v>20</v>
      </c>
      <c r="AT912" s="28" t="s">
        <v>17</v>
      </c>
      <c r="AU912" s="28" t="s">
        <v>19</v>
      </c>
      <c r="AY912" s="24" t="s">
        <v>34</v>
      </c>
      <c r="BK912" s="29">
        <f>SUM(BK913:BK989)</f>
        <v>0</v>
      </c>
    </row>
    <row r="913" spans="2:65" s="1" customFormat="1" ht="24.2" customHeight="1" x14ac:dyDescent="0.2">
      <c r="B913" s="31"/>
      <c r="C913" s="32">
        <v>103</v>
      </c>
      <c r="D913" s="32" t="s">
        <v>36</v>
      </c>
      <c r="E913" s="33" t="s">
        <v>528</v>
      </c>
      <c r="F913" s="34" t="s">
        <v>529</v>
      </c>
      <c r="G913" s="35" t="s">
        <v>525</v>
      </c>
      <c r="H913" s="36">
        <v>3</v>
      </c>
      <c r="I913" s="36"/>
      <c r="J913" s="69">
        <f t="shared" ref="J913" si="27">I913*H913</f>
        <v>0</v>
      </c>
      <c r="K913" s="34" t="s">
        <v>38</v>
      </c>
      <c r="L913" s="12"/>
      <c r="M913" s="37" t="s">
        <v>0</v>
      </c>
      <c r="N913" s="38" t="s">
        <v>13</v>
      </c>
      <c r="O913" s="39">
        <v>0.54800000000000004</v>
      </c>
      <c r="P913" s="39">
        <f>O913*H913</f>
        <v>1.6440000000000001</v>
      </c>
      <c r="Q913" s="39">
        <v>0</v>
      </c>
      <c r="R913" s="39">
        <f>Q913*H913</f>
        <v>0</v>
      </c>
      <c r="S913" s="39">
        <v>1.933E-2</v>
      </c>
      <c r="T913" s="40">
        <f>S913*H913</f>
        <v>5.799E-2</v>
      </c>
      <c r="AR913" s="41" t="s">
        <v>171</v>
      </c>
      <c r="AT913" s="41" t="s">
        <v>36</v>
      </c>
      <c r="AU913" s="41" t="s">
        <v>20</v>
      </c>
      <c r="AY913" s="8" t="s">
        <v>34</v>
      </c>
      <c r="BE913" s="42">
        <f>IF(N913="základní",J913,0)</f>
        <v>0</v>
      </c>
      <c r="BF913" s="42">
        <f>IF(N913="snížená",J913,0)</f>
        <v>0</v>
      </c>
      <c r="BG913" s="42">
        <f>IF(N913="zákl. přenesená",J913,0)</f>
        <v>0</v>
      </c>
      <c r="BH913" s="42">
        <f>IF(N913="sníž. přenesená",J913,0)</f>
        <v>0</v>
      </c>
      <c r="BI913" s="42">
        <f>IF(N913="nulová",J913,0)</f>
        <v>0</v>
      </c>
      <c r="BJ913" s="8" t="s">
        <v>19</v>
      </c>
      <c r="BK913" s="42">
        <f>ROUND(I913*H913,2)</f>
        <v>0</v>
      </c>
      <c r="BL913" s="8" t="s">
        <v>171</v>
      </c>
      <c r="BM913" s="41" t="s">
        <v>530</v>
      </c>
    </row>
    <row r="914" spans="2:65" s="1" customFormat="1" hidden="1" outlineLevel="1" x14ac:dyDescent="0.2">
      <c r="B914" s="12"/>
      <c r="D914" s="43" t="s">
        <v>40</v>
      </c>
      <c r="F914" s="44" t="s">
        <v>531</v>
      </c>
      <c r="H914" s="42"/>
      <c r="J914" s="78"/>
      <c r="L914" s="12"/>
      <c r="M914" s="45"/>
      <c r="T914" s="15"/>
      <c r="AT914" s="8" t="s">
        <v>40</v>
      </c>
      <c r="AU914" s="8" t="s">
        <v>20</v>
      </c>
    </row>
    <row r="915" spans="2:65" s="4" customFormat="1" hidden="1" outlineLevel="1" x14ac:dyDescent="0.2">
      <c r="B915" s="46"/>
      <c r="D915" s="47" t="s">
        <v>42</v>
      </c>
      <c r="E915" s="48" t="s">
        <v>0</v>
      </c>
      <c r="F915" s="49" t="s">
        <v>43</v>
      </c>
      <c r="H915" s="119" t="s">
        <v>0</v>
      </c>
      <c r="J915" s="79"/>
      <c r="L915" s="46"/>
      <c r="M915" s="50"/>
      <c r="T915" s="51"/>
      <c r="AT915" s="48" t="s">
        <v>42</v>
      </c>
      <c r="AU915" s="48" t="s">
        <v>20</v>
      </c>
      <c r="AV915" s="4" t="s">
        <v>19</v>
      </c>
      <c r="AW915" s="4" t="s">
        <v>10</v>
      </c>
      <c r="AX915" s="4" t="s">
        <v>18</v>
      </c>
      <c r="AY915" s="48" t="s">
        <v>34</v>
      </c>
    </row>
    <row r="916" spans="2:65" s="4" customFormat="1" hidden="1" outlineLevel="1" x14ac:dyDescent="0.2">
      <c r="B916" s="46"/>
      <c r="D916" s="47" t="s">
        <v>42</v>
      </c>
      <c r="E916" s="48" t="s">
        <v>0</v>
      </c>
      <c r="F916" s="49" t="s">
        <v>44</v>
      </c>
      <c r="H916" s="119" t="s">
        <v>0</v>
      </c>
      <c r="J916" s="79"/>
      <c r="L916" s="46"/>
      <c r="M916" s="50"/>
      <c r="T916" s="51"/>
      <c r="AT916" s="48" t="s">
        <v>42</v>
      </c>
      <c r="AU916" s="48" t="s">
        <v>20</v>
      </c>
      <c r="AV916" s="4" t="s">
        <v>19</v>
      </c>
      <c r="AW916" s="4" t="s">
        <v>10</v>
      </c>
      <c r="AX916" s="4" t="s">
        <v>18</v>
      </c>
      <c r="AY916" s="48" t="s">
        <v>34</v>
      </c>
    </row>
    <row r="917" spans="2:65" s="5" customFormat="1" hidden="1" outlineLevel="1" x14ac:dyDescent="0.2">
      <c r="B917" s="52"/>
      <c r="D917" s="47" t="s">
        <v>42</v>
      </c>
      <c r="E917" s="53" t="s">
        <v>0</v>
      </c>
      <c r="F917" s="54" t="s">
        <v>532</v>
      </c>
      <c r="H917" s="120">
        <v>2</v>
      </c>
      <c r="J917" s="80"/>
      <c r="L917" s="52"/>
      <c r="M917" s="55"/>
      <c r="T917" s="56"/>
      <c r="AT917" s="53" t="s">
        <v>42</v>
      </c>
      <c r="AU917" s="53" t="s">
        <v>20</v>
      </c>
      <c r="AV917" s="5" t="s">
        <v>20</v>
      </c>
      <c r="AW917" s="5" t="s">
        <v>10</v>
      </c>
      <c r="AX917" s="5" t="s">
        <v>18</v>
      </c>
      <c r="AY917" s="53" t="s">
        <v>34</v>
      </c>
    </row>
    <row r="918" spans="2:65" s="5" customFormat="1" hidden="1" outlineLevel="1" x14ac:dyDescent="0.2">
      <c r="B918" s="52"/>
      <c r="D918" s="47" t="s">
        <v>42</v>
      </c>
      <c r="E918" s="53" t="s">
        <v>0</v>
      </c>
      <c r="F918" s="54" t="s">
        <v>533</v>
      </c>
      <c r="H918" s="120">
        <v>2</v>
      </c>
      <c r="J918" s="80"/>
      <c r="L918" s="52"/>
      <c r="M918" s="55"/>
      <c r="T918" s="56"/>
      <c r="AT918" s="53" t="s">
        <v>42</v>
      </c>
      <c r="AU918" s="53" t="s">
        <v>20</v>
      </c>
      <c r="AV918" s="5" t="s">
        <v>20</v>
      </c>
      <c r="AW918" s="5" t="s">
        <v>10</v>
      </c>
      <c r="AX918" s="5" t="s">
        <v>18</v>
      </c>
      <c r="AY918" s="53" t="s">
        <v>34</v>
      </c>
    </row>
    <row r="919" spans="2:65" s="5" customFormat="1" hidden="1" outlineLevel="1" x14ac:dyDescent="0.2">
      <c r="B919" s="52"/>
      <c r="D919" s="47" t="s">
        <v>42</v>
      </c>
      <c r="E919" s="53" t="s">
        <v>0</v>
      </c>
      <c r="F919" s="54" t="s">
        <v>280</v>
      </c>
      <c r="H919" s="120">
        <v>1</v>
      </c>
      <c r="J919" s="80"/>
      <c r="L919" s="52"/>
      <c r="M919" s="55"/>
      <c r="T919" s="56"/>
      <c r="AT919" s="53" t="s">
        <v>42</v>
      </c>
      <c r="AU919" s="53" t="s">
        <v>20</v>
      </c>
      <c r="AV919" s="5" t="s">
        <v>20</v>
      </c>
      <c r="AW919" s="5" t="s">
        <v>10</v>
      </c>
      <c r="AX919" s="5" t="s">
        <v>18</v>
      </c>
      <c r="AY919" s="53" t="s">
        <v>34</v>
      </c>
    </row>
    <row r="920" spans="2:65" s="6" customFormat="1" hidden="1" outlineLevel="1" x14ac:dyDescent="0.2">
      <c r="B920" s="57"/>
      <c r="D920" s="47" t="s">
        <v>42</v>
      </c>
      <c r="E920" s="58" t="s">
        <v>0</v>
      </c>
      <c r="F920" s="59" t="s">
        <v>53</v>
      </c>
      <c r="H920" s="121">
        <v>5</v>
      </c>
      <c r="J920" s="81"/>
      <c r="L920" s="57"/>
      <c r="M920" s="60"/>
      <c r="T920" s="61"/>
      <c r="AT920" s="58" t="s">
        <v>42</v>
      </c>
      <c r="AU920" s="58" t="s">
        <v>20</v>
      </c>
      <c r="AV920" s="6" t="s">
        <v>39</v>
      </c>
      <c r="AW920" s="6" t="s">
        <v>10</v>
      </c>
      <c r="AX920" s="6" t="s">
        <v>19</v>
      </c>
      <c r="AY920" s="58" t="s">
        <v>34</v>
      </c>
    </row>
    <row r="921" spans="2:65" s="1" customFormat="1" ht="12" hidden="1" outlineLevel="1" x14ac:dyDescent="0.2">
      <c r="B921" s="12"/>
      <c r="D921" s="43" t="s">
        <v>40</v>
      </c>
      <c r="F921" s="44" t="s">
        <v>534</v>
      </c>
      <c r="H921" s="42"/>
      <c r="J921" s="69">
        <f t="shared" ref="J921:J976" si="28">I921*H921</f>
        <v>0</v>
      </c>
      <c r="L921" s="12"/>
      <c r="M921" s="45"/>
      <c r="T921" s="15"/>
      <c r="AT921" s="8" t="s">
        <v>40</v>
      </c>
      <c r="AU921" s="8" t="s">
        <v>20</v>
      </c>
    </row>
    <row r="922" spans="2:65" s="4" customFormat="1" ht="12" hidden="1" outlineLevel="1" x14ac:dyDescent="0.2">
      <c r="B922" s="46"/>
      <c r="D922" s="47" t="s">
        <v>42</v>
      </c>
      <c r="E922" s="48" t="s">
        <v>0</v>
      </c>
      <c r="F922" s="49" t="s">
        <v>43</v>
      </c>
      <c r="H922" s="119" t="s">
        <v>0</v>
      </c>
      <c r="J922" s="69"/>
      <c r="L922" s="46"/>
      <c r="M922" s="50"/>
      <c r="T922" s="51"/>
      <c r="AT922" s="48" t="s">
        <v>42</v>
      </c>
      <c r="AU922" s="48" t="s">
        <v>20</v>
      </c>
      <c r="AV922" s="4" t="s">
        <v>19</v>
      </c>
      <c r="AW922" s="4" t="s">
        <v>10</v>
      </c>
      <c r="AX922" s="4" t="s">
        <v>18</v>
      </c>
      <c r="AY922" s="48" t="s">
        <v>34</v>
      </c>
    </row>
    <row r="923" spans="2:65" s="4" customFormat="1" ht="12" hidden="1" outlineLevel="1" x14ac:dyDescent="0.2">
      <c r="B923" s="46"/>
      <c r="D923" s="47" t="s">
        <v>42</v>
      </c>
      <c r="E923" s="48" t="s">
        <v>0</v>
      </c>
      <c r="F923" s="49" t="s">
        <v>44</v>
      </c>
      <c r="H923" s="119" t="s">
        <v>0</v>
      </c>
      <c r="J923" s="69"/>
      <c r="L923" s="46"/>
      <c r="M923" s="50"/>
      <c r="T923" s="51"/>
      <c r="AT923" s="48" t="s">
        <v>42</v>
      </c>
      <c r="AU923" s="48" t="s">
        <v>20</v>
      </c>
      <c r="AV923" s="4" t="s">
        <v>19</v>
      </c>
      <c r="AW923" s="4" t="s">
        <v>10</v>
      </c>
      <c r="AX923" s="4" t="s">
        <v>18</v>
      </c>
      <c r="AY923" s="48" t="s">
        <v>34</v>
      </c>
    </row>
    <row r="924" spans="2:65" s="5" customFormat="1" ht="12" hidden="1" outlineLevel="1" x14ac:dyDescent="0.2">
      <c r="B924" s="52"/>
      <c r="D924" s="47" t="s">
        <v>42</v>
      </c>
      <c r="E924" s="53" t="s">
        <v>0</v>
      </c>
      <c r="F924" s="54" t="s">
        <v>532</v>
      </c>
      <c r="H924" s="120">
        <v>2</v>
      </c>
      <c r="J924" s="69"/>
      <c r="L924" s="52"/>
      <c r="M924" s="55"/>
      <c r="T924" s="56"/>
      <c r="AT924" s="53" t="s">
        <v>42</v>
      </c>
      <c r="AU924" s="53" t="s">
        <v>20</v>
      </c>
      <c r="AV924" s="5" t="s">
        <v>20</v>
      </c>
      <c r="AW924" s="5" t="s">
        <v>10</v>
      </c>
      <c r="AX924" s="5" t="s">
        <v>18</v>
      </c>
      <c r="AY924" s="53" t="s">
        <v>34</v>
      </c>
    </row>
    <row r="925" spans="2:65" s="6" customFormat="1" ht="12" hidden="1" outlineLevel="1" x14ac:dyDescent="0.2">
      <c r="B925" s="57"/>
      <c r="D925" s="47" t="s">
        <v>42</v>
      </c>
      <c r="E925" s="58" t="s">
        <v>0</v>
      </c>
      <c r="F925" s="59" t="s">
        <v>53</v>
      </c>
      <c r="H925" s="121">
        <v>2</v>
      </c>
      <c r="J925" s="69">
        <f t="shared" si="28"/>
        <v>0</v>
      </c>
      <c r="L925" s="57"/>
      <c r="M925" s="60"/>
      <c r="T925" s="61"/>
      <c r="AT925" s="58" t="s">
        <v>42</v>
      </c>
      <c r="AU925" s="58" t="s">
        <v>20</v>
      </c>
      <c r="AV925" s="6" t="s">
        <v>39</v>
      </c>
      <c r="AW925" s="6" t="s">
        <v>10</v>
      </c>
      <c r="AX925" s="6" t="s">
        <v>19</v>
      </c>
      <c r="AY925" s="58" t="s">
        <v>34</v>
      </c>
    </row>
    <row r="926" spans="2:65" s="1" customFormat="1" ht="21.75" customHeight="1" collapsed="1" x14ac:dyDescent="0.2">
      <c r="B926" s="31"/>
      <c r="C926" s="32">
        <v>104</v>
      </c>
      <c r="D926" s="32" t="s">
        <v>36</v>
      </c>
      <c r="E926" s="33" t="s">
        <v>535</v>
      </c>
      <c r="F926" s="34" t="s">
        <v>536</v>
      </c>
      <c r="G926" s="35" t="s">
        <v>525</v>
      </c>
      <c r="H926" s="36">
        <v>22</v>
      </c>
      <c r="I926" s="36"/>
      <c r="J926" s="69">
        <f t="shared" si="28"/>
        <v>0</v>
      </c>
      <c r="K926" s="34" t="s">
        <v>38</v>
      </c>
      <c r="L926" s="12"/>
      <c r="M926" s="37" t="s">
        <v>0</v>
      </c>
      <c r="N926" s="38" t="s">
        <v>13</v>
      </c>
      <c r="O926" s="39">
        <v>0.36199999999999999</v>
      </c>
      <c r="P926" s="39">
        <f>O926*H926</f>
        <v>7.9639999999999995</v>
      </c>
      <c r="Q926" s="39">
        <v>0</v>
      </c>
      <c r="R926" s="39">
        <f>Q926*H926</f>
        <v>0</v>
      </c>
      <c r="S926" s="39">
        <v>1.9460000000000002E-2</v>
      </c>
      <c r="T926" s="40">
        <f>S926*H926</f>
        <v>0.42812000000000006</v>
      </c>
      <c r="AR926" s="41" t="s">
        <v>171</v>
      </c>
      <c r="AT926" s="41" t="s">
        <v>36</v>
      </c>
      <c r="AU926" s="41" t="s">
        <v>20</v>
      </c>
      <c r="AY926" s="8" t="s">
        <v>34</v>
      </c>
      <c r="BE926" s="42">
        <f>IF(N926="základní",J926,0)</f>
        <v>0</v>
      </c>
      <c r="BF926" s="42">
        <f>IF(N926="snížená",J926,0)</f>
        <v>0</v>
      </c>
      <c r="BG926" s="42">
        <f>IF(N926="zákl. přenesená",J926,0)</f>
        <v>0</v>
      </c>
      <c r="BH926" s="42">
        <f>IF(N926="sníž. přenesená",J926,0)</f>
        <v>0</v>
      </c>
      <c r="BI926" s="42">
        <f>IF(N926="nulová",J926,0)</f>
        <v>0</v>
      </c>
      <c r="BJ926" s="8" t="s">
        <v>19</v>
      </c>
      <c r="BK926" s="42">
        <f>ROUND(I926*H926,2)</f>
        <v>0</v>
      </c>
      <c r="BL926" s="8" t="s">
        <v>171</v>
      </c>
      <c r="BM926" s="41" t="s">
        <v>537</v>
      </c>
    </row>
    <row r="927" spans="2:65" s="1" customFormat="1" ht="12" hidden="1" outlineLevel="1" x14ac:dyDescent="0.2">
      <c r="B927" s="12"/>
      <c r="D927" s="43" t="s">
        <v>40</v>
      </c>
      <c r="F927" s="44" t="s">
        <v>538</v>
      </c>
      <c r="H927" s="42"/>
      <c r="J927" s="69">
        <f t="shared" si="28"/>
        <v>0</v>
      </c>
      <c r="L927" s="12"/>
      <c r="M927" s="45"/>
      <c r="T927" s="15"/>
      <c r="AT927" s="8" t="s">
        <v>40</v>
      </c>
      <c r="AU927" s="8" t="s">
        <v>20</v>
      </c>
    </row>
    <row r="928" spans="2:65" s="4" customFormat="1" ht="12" hidden="1" outlineLevel="1" x14ac:dyDescent="0.2">
      <c r="B928" s="46"/>
      <c r="D928" s="47" t="s">
        <v>42</v>
      </c>
      <c r="E928" s="48" t="s">
        <v>0</v>
      </c>
      <c r="F928" s="49" t="s">
        <v>43</v>
      </c>
      <c r="H928" s="119" t="s">
        <v>0</v>
      </c>
      <c r="J928" s="69"/>
      <c r="L928" s="46"/>
      <c r="M928" s="50"/>
      <c r="T928" s="51"/>
      <c r="AT928" s="48" t="s">
        <v>42</v>
      </c>
      <c r="AU928" s="48" t="s">
        <v>20</v>
      </c>
      <c r="AV928" s="4" t="s">
        <v>19</v>
      </c>
      <c r="AW928" s="4" t="s">
        <v>10</v>
      </c>
      <c r="AX928" s="4" t="s">
        <v>18</v>
      </c>
      <c r="AY928" s="48" t="s">
        <v>34</v>
      </c>
    </row>
    <row r="929" spans="2:51" s="4" customFormat="1" ht="12" hidden="1" outlineLevel="1" x14ac:dyDescent="0.2">
      <c r="B929" s="46"/>
      <c r="D929" s="47" t="s">
        <v>42</v>
      </c>
      <c r="E929" s="48" t="s">
        <v>0</v>
      </c>
      <c r="F929" s="49" t="s">
        <v>44</v>
      </c>
      <c r="H929" s="119" t="s">
        <v>0</v>
      </c>
      <c r="J929" s="69"/>
      <c r="L929" s="46"/>
      <c r="M929" s="50"/>
      <c r="T929" s="51"/>
      <c r="AT929" s="48" t="s">
        <v>42</v>
      </c>
      <c r="AU929" s="48" t="s">
        <v>20</v>
      </c>
      <c r="AV929" s="4" t="s">
        <v>19</v>
      </c>
      <c r="AW929" s="4" t="s">
        <v>10</v>
      </c>
      <c r="AX929" s="4" t="s">
        <v>18</v>
      </c>
      <c r="AY929" s="48" t="s">
        <v>34</v>
      </c>
    </row>
    <row r="930" spans="2:51" s="5" customFormat="1" ht="12" hidden="1" outlineLevel="1" x14ac:dyDescent="0.2">
      <c r="B930" s="52"/>
      <c r="D930" s="47" t="s">
        <v>42</v>
      </c>
      <c r="E930" s="53" t="s">
        <v>0</v>
      </c>
      <c r="F930" s="54" t="s">
        <v>539</v>
      </c>
      <c r="H930" s="120">
        <v>1</v>
      </c>
      <c r="J930" s="69"/>
      <c r="L930" s="52"/>
      <c r="M930" s="55"/>
      <c r="T930" s="56"/>
      <c r="AT930" s="53" t="s">
        <v>42</v>
      </c>
      <c r="AU930" s="53" t="s">
        <v>20</v>
      </c>
      <c r="AV930" s="5" t="s">
        <v>20</v>
      </c>
      <c r="AW930" s="5" t="s">
        <v>10</v>
      </c>
      <c r="AX930" s="5" t="s">
        <v>18</v>
      </c>
      <c r="AY930" s="53" t="s">
        <v>34</v>
      </c>
    </row>
    <row r="931" spans="2:51" s="5" customFormat="1" ht="12" hidden="1" outlineLevel="1" x14ac:dyDescent="0.2">
      <c r="B931" s="52"/>
      <c r="D931" s="47" t="s">
        <v>42</v>
      </c>
      <c r="E931" s="53" t="s">
        <v>0</v>
      </c>
      <c r="F931" s="54" t="s">
        <v>533</v>
      </c>
      <c r="H931" s="120">
        <v>2</v>
      </c>
      <c r="J931" s="69"/>
      <c r="L931" s="52"/>
      <c r="M931" s="55"/>
      <c r="T931" s="56"/>
      <c r="AT931" s="53" t="s">
        <v>42</v>
      </c>
      <c r="AU931" s="53" t="s">
        <v>20</v>
      </c>
      <c r="AV931" s="5" t="s">
        <v>20</v>
      </c>
      <c r="AW931" s="5" t="s">
        <v>10</v>
      </c>
      <c r="AX931" s="5" t="s">
        <v>18</v>
      </c>
      <c r="AY931" s="53" t="s">
        <v>34</v>
      </c>
    </row>
    <row r="932" spans="2:51" s="5" customFormat="1" ht="12" hidden="1" outlineLevel="1" x14ac:dyDescent="0.2">
      <c r="B932" s="52"/>
      <c r="D932" s="47" t="s">
        <v>42</v>
      </c>
      <c r="E932" s="53" t="s">
        <v>0</v>
      </c>
      <c r="F932" s="54" t="s">
        <v>280</v>
      </c>
      <c r="H932" s="120">
        <v>1</v>
      </c>
      <c r="J932" s="69"/>
      <c r="L932" s="52"/>
      <c r="M932" s="55"/>
      <c r="T932" s="56"/>
      <c r="AT932" s="53" t="s">
        <v>42</v>
      </c>
      <c r="AU932" s="53" t="s">
        <v>20</v>
      </c>
      <c r="AV932" s="5" t="s">
        <v>20</v>
      </c>
      <c r="AW932" s="5" t="s">
        <v>10</v>
      </c>
      <c r="AX932" s="5" t="s">
        <v>18</v>
      </c>
      <c r="AY932" s="53" t="s">
        <v>34</v>
      </c>
    </row>
    <row r="933" spans="2:51" s="5" customFormat="1" ht="12" hidden="1" outlineLevel="1" x14ac:dyDescent="0.2">
      <c r="B933" s="52"/>
      <c r="D933" s="47" t="s">
        <v>42</v>
      </c>
      <c r="E933" s="53" t="s">
        <v>0</v>
      </c>
      <c r="F933" s="54" t="s">
        <v>540</v>
      </c>
      <c r="H933" s="120">
        <v>1</v>
      </c>
      <c r="J933" s="69"/>
      <c r="L933" s="52"/>
      <c r="M933" s="55"/>
      <c r="T933" s="56"/>
      <c r="AT933" s="53" t="s">
        <v>42</v>
      </c>
      <c r="AU933" s="53" t="s">
        <v>20</v>
      </c>
      <c r="AV933" s="5" t="s">
        <v>20</v>
      </c>
      <c r="AW933" s="5" t="s">
        <v>10</v>
      </c>
      <c r="AX933" s="5" t="s">
        <v>18</v>
      </c>
      <c r="AY933" s="53" t="s">
        <v>34</v>
      </c>
    </row>
    <row r="934" spans="2:51" s="5" customFormat="1" ht="12" hidden="1" outlineLevel="1" x14ac:dyDescent="0.2">
      <c r="B934" s="52"/>
      <c r="D934" s="47" t="s">
        <v>42</v>
      </c>
      <c r="E934" s="53" t="s">
        <v>0</v>
      </c>
      <c r="F934" s="54" t="s">
        <v>541</v>
      </c>
      <c r="H934" s="120">
        <v>1</v>
      </c>
      <c r="J934" s="69"/>
      <c r="L934" s="52"/>
      <c r="M934" s="55"/>
      <c r="T934" s="56"/>
      <c r="AT934" s="53" t="s">
        <v>42</v>
      </c>
      <c r="AU934" s="53" t="s">
        <v>20</v>
      </c>
      <c r="AV934" s="5" t="s">
        <v>20</v>
      </c>
      <c r="AW934" s="5" t="s">
        <v>10</v>
      </c>
      <c r="AX934" s="5" t="s">
        <v>18</v>
      </c>
      <c r="AY934" s="53" t="s">
        <v>34</v>
      </c>
    </row>
    <row r="935" spans="2:51" s="5" customFormat="1" ht="12" hidden="1" outlineLevel="1" x14ac:dyDescent="0.2">
      <c r="B935" s="52"/>
      <c r="D935" s="47" t="s">
        <v>42</v>
      </c>
      <c r="E935" s="53" t="s">
        <v>0</v>
      </c>
      <c r="F935" s="54" t="s">
        <v>542</v>
      </c>
      <c r="H935" s="120">
        <v>1</v>
      </c>
      <c r="J935" s="69"/>
      <c r="L935" s="52"/>
      <c r="M935" s="55"/>
      <c r="T935" s="56"/>
      <c r="AT935" s="53" t="s">
        <v>42</v>
      </c>
      <c r="AU935" s="53" t="s">
        <v>20</v>
      </c>
      <c r="AV935" s="5" t="s">
        <v>20</v>
      </c>
      <c r="AW935" s="5" t="s">
        <v>10</v>
      </c>
      <c r="AX935" s="5" t="s">
        <v>18</v>
      </c>
      <c r="AY935" s="53" t="s">
        <v>34</v>
      </c>
    </row>
    <row r="936" spans="2:51" s="5" customFormat="1" ht="12" hidden="1" outlineLevel="1" x14ac:dyDescent="0.2">
      <c r="B936" s="52"/>
      <c r="D936" s="47" t="s">
        <v>42</v>
      </c>
      <c r="E936" s="53" t="s">
        <v>0</v>
      </c>
      <c r="F936" s="54" t="s">
        <v>543</v>
      </c>
      <c r="H936" s="120">
        <v>1</v>
      </c>
      <c r="J936" s="69"/>
      <c r="L936" s="52"/>
      <c r="M936" s="55"/>
      <c r="T936" s="56"/>
      <c r="AT936" s="53" t="s">
        <v>42</v>
      </c>
      <c r="AU936" s="53" t="s">
        <v>20</v>
      </c>
      <c r="AV936" s="5" t="s">
        <v>20</v>
      </c>
      <c r="AW936" s="5" t="s">
        <v>10</v>
      </c>
      <c r="AX936" s="5" t="s">
        <v>18</v>
      </c>
      <c r="AY936" s="53" t="s">
        <v>34</v>
      </c>
    </row>
    <row r="937" spans="2:51" s="5" customFormat="1" ht="12" hidden="1" outlineLevel="1" x14ac:dyDescent="0.2">
      <c r="B937" s="52"/>
      <c r="D937" s="47" t="s">
        <v>42</v>
      </c>
      <c r="E937" s="53" t="s">
        <v>0</v>
      </c>
      <c r="F937" s="54" t="s">
        <v>544</v>
      </c>
      <c r="H937" s="120">
        <v>1</v>
      </c>
      <c r="J937" s="69"/>
      <c r="L937" s="52"/>
      <c r="M937" s="55"/>
      <c r="T937" s="56"/>
      <c r="AT937" s="53" t="s">
        <v>42</v>
      </c>
      <c r="AU937" s="53" t="s">
        <v>20</v>
      </c>
      <c r="AV937" s="5" t="s">
        <v>20</v>
      </c>
      <c r="AW937" s="5" t="s">
        <v>10</v>
      </c>
      <c r="AX937" s="5" t="s">
        <v>18</v>
      </c>
      <c r="AY937" s="53" t="s">
        <v>34</v>
      </c>
    </row>
    <row r="938" spans="2:51" s="5" customFormat="1" ht="12" hidden="1" outlineLevel="1" x14ac:dyDescent="0.2">
      <c r="B938" s="52"/>
      <c r="D938" s="47" t="s">
        <v>42</v>
      </c>
      <c r="E938" s="53" t="s">
        <v>0</v>
      </c>
      <c r="F938" s="54" t="s">
        <v>545</v>
      </c>
      <c r="H938" s="120">
        <v>1</v>
      </c>
      <c r="J938" s="69"/>
      <c r="L938" s="52"/>
      <c r="M938" s="55"/>
      <c r="T938" s="56"/>
      <c r="AT938" s="53" t="s">
        <v>42</v>
      </c>
      <c r="AU938" s="53" t="s">
        <v>20</v>
      </c>
      <c r="AV938" s="5" t="s">
        <v>20</v>
      </c>
      <c r="AW938" s="5" t="s">
        <v>10</v>
      </c>
      <c r="AX938" s="5" t="s">
        <v>18</v>
      </c>
      <c r="AY938" s="53" t="s">
        <v>34</v>
      </c>
    </row>
    <row r="939" spans="2:51" s="5" customFormat="1" ht="12" hidden="1" outlineLevel="1" x14ac:dyDescent="0.2">
      <c r="B939" s="52"/>
      <c r="D939" s="47" t="s">
        <v>42</v>
      </c>
      <c r="E939" s="53" t="s">
        <v>0</v>
      </c>
      <c r="F939" s="54" t="s">
        <v>546</v>
      </c>
      <c r="H939" s="120">
        <v>1</v>
      </c>
      <c r="J939" s="69"/>
      <c r="L939" s="52"/>
      <c r="M939" s="55"/>
      <c r="T939" s="56"/>
      <c r="AT939" s="53" t="s">
        <v>42</v>
      </c>
      <c r="AU939" s="53" t="s">
        <v>20</v>
      </c>
      <c r="AV939" s="5" t="s">
        <v>20</v>
      </c>
      <c r="AW939" s="5" t="s">
        <v>10</v>
      </c>
      <c r="AX939" s="5" t="s">
        <v>18</v>
      </c>
      <c r="AY939" s="53" t="s">
        <v>34</v>
      </c>
    </row>
    <row r="940" spans="2:51" s="5" customFormat="1" ht="12" hidden="1" outlineLevel="1" x14ac:dyDescent="0.2">
      <c r="B940" s="52"/>
      <c r="D940" s="47" t="s">
        <v>42</v>
      </c>
      <c r="E940" s="53" t="s">
        <v>0</v>
      </c>
      <c r="F940" s="54" t="s">
        <v>547</v>
      </c>
      <c r="H940" s="120">
        <v>1</v>
      </c>
      <c r="J940" s="69"/>
      <c r="L940" s="52"/>
      <c r="M940" s="55"/>
      <c r="T940" s="56"/>
      <c r="AT940" s="53" t="s">
        <v>42</v>
      </c>
      <c r="AU940" s="53" t="s">
        <v>20</v>
      </c>
      <c r="AV940" s="5" t="s">
        <v>20</v>
      </c>
      <c r="AW940" s="5" t="s">
        <v>10</v>
      </c>
      <c r="AX940" s="5" t="s">
        <v>18</v>
      </c>
      <c r="AY940" s="53" t="s">
        <v>34</v>
      </c>
    </row>
    <row r="941" spans="2:51" s="7" customFormat="1" ht="12" hidden="1" outlineLevel="1" x14ac:dyDescent="0.2">
      <c r="B941" s="62"/>
      <c r="D941" s="47" t="s">
        <v>42</v>
      </c>
      <c r="E941" s="63" t="s">
        <v>0</v>
      </c>
      <c r="F941" s="64" t="s">
        <v>148</v>
      </c>
      <c r="H941" s="122">
        <v>12</v>
      </c>
      <c r="J941" s="69"/>
      <c r="L941" s="62"/>
      <c r="M941" s="65"/>
      <c r="T941" s="66"/>
      <c r="AT941" s="63" t="s">
        <v>42</v>
      </c>
      <c r="AU941" s="63" t="s">
        <v>20</v>
      </c>
      <c r="AV941" s="7" t="s">
        <v>54</v>
      </c>
      <c r="AW941" s="7" t="s">
        <v>10</v>
      </c>
      <c r="AX941" s="7" t="s">
        <v>18</v>
      </c>
      <c r="AY941" s="63" t="s">
        <v>34</v>
      </c>
    </row>
    <row r="942" spans="2:51" s="4" customFormat="1" ht="12" hidden="1" outlineLevel="1" x14ac:dyDescent="0.2">
      <c r="B942" s="46"/>
      <c r="D942" s="47" t="s">
        <v>42</v>
      </c>
      <c r="E942" s="48" t="s">
        <v>0</v>
      </c>
      <c r="F942" s="49" t="s">
        <v>109</v>
      </c>
      <c r="H942" s="119" t="s">
        <v>0</v>
      </c>
      <c r="J942" s="69"/>
      <c r="L942" s="46"/>
      <c r="M942" s="50"/>
      <c r="T942" s="51"/>
      <c r="AT942" s="48" t="s">
        <v>42</v>
      </c>
      <c r="AU942" s="48" t="s">
        <v>20</v>
      </c>
      <c r="AV942" s="4" t="s">
        <v>19</v>
      </c>
      <c r="AW942" s="4" t="s">
        <v>10</v>
      </c>
      <c r="AX942" s="4" t="s">
        <v>18</v>
      </c>
      <c r="AY942" s="48" t="s">
        <v>34</v>
      </c>
    </row>
    <row r="943" spans="2:51" s="5" customFormat="1" ht="12" hidden="1" outlineLevel="1" x14ac:dyDescent="0.2">
      <c r="B943" s="52"/>
      <c r="D943" s="47" t="s">
        <v>42</v>
      </c>
      <c r="E943" s="53" t="s">
        <v>0</v>
      </c>
      <c r="F943" s="54" t="s">
        <v>548</v>
      </c>
      <c r="H943" s="120">
        <v>2</v>
      </c>
      <c r="J943" s="69"/>
      <c r="L943" s="52"/>
      <c r="M943" s="55"/>
      <c r="T943" s="56"/>
      <c r="AT943" s="53" t="s">
        <v>42</v>
      </c>
      <c r="AU943" s="53" t="s">
        <v>20</v>
      </c>
      <c r="AV943" s="5" t="s">
        <v>20</v>
      </c>
      <c r="AW943" s="5" t="s">
        <v>10</v>
      </c>
      <c r="AX943" s="5" t="s">
        <v>18</v>
      </c>
      <c r="AY943" s="53" t="s">
        <v>34</v>
      </c>
    </row>
    <row r="944" spans="2:51" s="7" customFormat="1" ht="12" hidden="1" outlineLevel="1" x14ac:dyDescent="0.2">
      <c r="B944" s="62"/>
      <c r="D944" s="47" t="s">
        <v>42</v>
      </c>
      <c r="E944" s="63" t="s">
        <v>0</v>
      </c>
      <c r="F944" s="64" t="s">
        <v>148</v>
      </c>
      <c r="H944" s="122">
        <v>2</v>
      </c>
      <c r="J944" s="69"/>
      <c r="L944" s="62"/>
      <c r="M944" s="65"/>
      <c r="T944" s="66"/>
      <c r="AT944" s="63" t="s">
        <v>42</v>
      </c>
      <c r="AU944" s="63" t="s">
        <v>20</v>
      </c>
      <c r="AV944" s="7" t="s">
        <v>54</v>
      </c>
      <c r="AW944" s="7" t="s">
        <v>10</v>
      </c>
      <c r="AX944" s="7" t="s">
        <v>18</v>
      </c>
      <c r="AY944" s="63" t="s">
        <v>34</v>
      </c>
    </row>
    <row r="945" spans="2:65" s="4" customFormat="1" ht="12" hidden="1" outlineLevel="1" x14ac:dyDescent="0.2">
      <c r="B945" s="46"/>
      <c r="D945" s="47" t="s">
        <v>42</v>
      </c>
      <c r="E945" s="48" t="s">
        <v>0</v>
      </c>
      <c r="F945" s="49" t="s">
        <v>113</v>
      </c>
      <c r="H945" s="119" t="s">
        <v>0</v>
      </c>
      <c r="J945" s="69"/>
      <c r="L945" s="46"/>
      <c r="M945" s="50"/>
      <c r="T945" s="51"/>
      <c r="AT945" s="48" t="s">
        <v>42</v>
      </c>
      <c r="AU945" s="48" t="s">
        <v>20</v>
      </c>
      <c r="AV945" s="4" t="s">
        <v>19</v>
      </c>
      <c r="AW945" s="4" t="s">
        <v>10</v>
      </c>
      <c r="AX945" s="4" t="s">
        <v>18</v>
      </c>
      <c r="AY945" s="48" t="s">
        <v>34</v>
      </c>
    </row>
    <row r="946" spans="2:65" s="5" customFormat="1" ht="12" hidden="1" outlineLevel="1" x14ac:dyDescent="0.2">
      <c r="B946" s="52"/>
      <c r="D946" s="47" t="s">
        <v>42</v>
      </c>
      <c r="E946" s="53" t="s">
        <v>0</v>
      </c>
      <c r="F946" s="54" t="s">
        <v>549</v>
      </c>
      <c r="H946" s="120">
        <v>1</v>
      </c>
      <c r="J946" s="69"/>
      <c r="L946" s="52"/>
      <c r="M946" s="55"/>
      <c r="T946" s="56"/>
      <c r="AT946" s="53" t="s">
        <v>42</v>
      </c>
      <c r="AU946" s="53" t="s">
        <v>20</v>
      </c>
      <c r="AV946" s="5" t="s">
        <v>20</v>
      </c>
      <c r="AW946" s="5" t="s">
        <v>10</v>
      </c>
      <c r="AX946" s="5" t="s">
        <v>18</v>
      </c>
      <c r="AY946" s="53" t="s">
        <v>34</v>
      </c>
    </row>
    <row r="947" spans="2:65" s="7" customFormat="1" ht="12" hidden="1" outlineLevel="1" x14ac:dyDescent="0.2">
      <c r="B947" s="62"/>
      <c r="D947" s="47" t="s">
        <v>42</v>
      </c>
      <c r="E947" s="63" t="s">
        <v>0</v>
      </c>
      <c r="F947" s="64" t="s">
        <v>148</v>
      </c>
      <c r="H947" s="122">
        <v>1</v>
      </c>
      <c r="J947" s="69"/>
      <c r="L947" s="62"/>
      <c r="M947" s="65"/>
      <c r="T947" s="66"/>
      <c r="AT947" s="63" t="s">
        <v>42</v>
      </c>
      <c r="AU947" s="63" t="s">
        <v>20</v>
      </c>
      <c r="AV947" s="7" t="s">
        <v>54</v>
      </c>
      <c r="AW947" s="7" t="s">
        <v>10</v>
      </c>
      <c r="AX947" s="7" t="s">
        <v>18</v>
      </c>
      <c r="AY947" s="63" t="s">
        <v>34</v>
      </c>
    </row>
    <row r="948" spans="2:65" s="4" customFormat="1" ht="12" hidden="1" outlineLevel="1" x14ac:dyDescent="0.2">
      <c r="B948" s="46"/>
      <c r="D948" s="47" t="s">
        <v>42</v>
      </c>
      <c r="E948" s="48" t="s">
        <v>0</v>
      </c>
      <c r="F948" s="49" t="s">
        <v>114</v>
      </c>
      <c r="H948" s="119" t="s">
        <v>0</v>
      </c>
      <c r="J948" s="69"/>
      <c r="L948" s="46"/>
      <c r="M948" s="50"/>
      <c r="T948" s="51"/>
      <c r="AT948" s="48" t="s">
        <v>42</v>
      </c>
      <c r="AU948" s="48" t="s">
        <v>20</v>
      </c>
      <c r="AV948" s="4" t="s">
        <v>19</v>
      </c>
      <c r="AW948" s="4" t="s">
        <v>10</v>
      </c>
      <c r="AX948" s="4" t="s">
        <v>18</v>
      </c>
      <c r="AY948" s="48" t="s">
        <v>34</v>
      </c>
    </row>
    <row r="949" spans="2:65" s="5" customFormat="1" ht="12" hidden="1" outlineLevel="1" x14ac:dyDescent="0.2">
      <c r="B949" s="52"/>
      <c r="D949" s="47" t="s">
        <v>42</v>
      </c>
      <c r="E949" s="53" t="s">
        <v>0</v>
      </c>
      <c r="F949" s="54" t="s">
        <v>550</v>
      </c>
      <c r="H949" s="120">
        <v>1</v>
      </c>
      <c r="J949" s="69"/>
      <c r="L949" s="52"/>
      <c r="M949" s="55"/>
      <c r="T949" s="56"/>
      <c r="AT949" s="53" t="s">
        <v>42</v>
      </c>
      <c r="AU949" s="53" t="s">
        <v>20</v>
      </c>
      <c r="AV949" s="5" t="s">
        <v>20</v>
      </c>
      <c r="AW949" s="5" t="s">
        <v>10</v>
      </c>
      <c r="AX949" s="5" t="s">
        <v>18</v>
      </c>
      <c r="AY949" s="53" t="s">
        <v>34</v>
      </c>
    </row>
    <row r="950" spans="2:65" s="7" customFormat="1" ht="12" hidden="1" outlineLevel="1" x14ac:dyDescent="0.2">
      <c r="B950" s="62"/>
      <c r="D950" s="47" t="s">
        <v>42</v>
      </c>
      <c r="E950" s="63" t="s">
        <v>0</v>
      </c>
      <c r="F950" s="64" t="s">
        <v>148</v>
      </c>
      <c r="H950" s="122">
        <v>1</v>
      </c>
      <c r="J950" s="69"/>
      <c r="L950" s="62"/>
      <c r="M950" s="65"/>
      <c r="T950" s="66"/>
      <c r="AT950" s="63" t="s">
        <v>42</v>
      </c>
      <c r="AU950" s="63" t="s">
        <v>20</v>
      </c>
      <c r="AV950" s="7" t="s">
        <v>54</v>
      </c>
      <c r="AW950" s="7" t="s">
        <v>10</v>
      </c>
      <c r="AX950" s="7" t="s">
        <v>18</v>
      </c>
      <c r="AY950" s="63" t="s">
        <v>34</v>
      </c>
    </row>
    <row r="951" spans="2:65" s="4" customFormat="1" ht="12" hidden="1" outlineLevel="1" x14ac:dyDescent="0.2">
      <c r="B951" s="46"/>
      <c r="D951" s="47" t="s">
        <v>42</v>
      </c>
      <c r="E951" s="48" t="s">
        <v>0</v>
      </c>
      <c r="F951" s="49" t="s">
        <v>75</v>
      </c>
      <c r="H951" s="119" t="s">
        <v>0</v>
      </c>
      <c r="J951" s="69"/>
      <c r="L951" s="46"/>
      <c r="M951" s="50"/>
      <c r="T951" s="51"/>
      <c r="AT951" s="48" t="s">
        <v>42</v>
      </c>
      <c r="AU951" s="48" t="s">
        <v>20</v>
      </c>
      <c r="AV951" s="4" t="s">
        <v>19</v>
      </c>
      <c r="AW951" s="4" t="s">
        <v>10</v>
      </c>
      <c r="AX951" s="4" t="s">
        <v>18</v>
      </c>
      <c r="AY951" s="48" t="s">
        <v>34</v>
      </c>
    </row>
    <row r="952" spans="2:65" s="5" customFormat="1" ht="12" hidden="1" outlineLevel="1" x14ac:dyDescent="0.2">
      <c r="B952" s="52"/>
      <c r="D952" s="47" t="s">
        <v>42</v>
      </c>
      <c r="E952" s="53" t="s">
        <v>0</v>
      </c>
      <c r="F952" s="54" t="s">
        <v>551</v>
      </c>
      <c r="H952" s="120">
        <v>1</v>
      </c>
      <c r="J952" s="69"/>
      <c r="L952" s="52"/>
      <c r="M952" s="55"/>
      <c r="T952" s="56"/>
      <c r="AT952" s="53" t="s">
        <v>42</v>
      </c>
      <c r="AU952" s="53" t="s">
        <v>20</v>
      </c>
      <c r="AV952" s="5" t="s">
        <v>20</v>
      </c>
      <c r="AW952" s="5" t="s">
        <v>10</v>
      </c>
      <c r="AX952" s="5" t="s">
        <v>18</v>
      </c>
      <c r="AY952" s="53" t="s">
        <v>34</v>
      </c>
    </row>
    <row r="953" spans="2:65" s="7" customFormat="1" ht="12" hidden="1" outlineLevel="1" x14ac:dyDescent="0.2">
      <c r="B953" s="62"/>
      <c r="D953" s="47" t="s">
        <v>42</v>
      </c>
      <c r="E953" s="63" t="s">
        <v>0</v>
      </c>
      <c r="F953" s="64" t="s">
        <v>148</v>
      </c>
      <c r="H953" s="122">
        <v>1</v>
      </c>
      <c r="J953" s="69"/>
      <c r="L953" s="62"/>
      <c r="M953" s="65"/>
      <c r="T953" s="66"/>
      <c r="AT953" s="63" t="s">
        <v>42</v>
      </c>
      <c r="AU953" s="63" t="s">
        <v>20</v>
      </c>
      <c r="AV953" s="7" t="s">
        <v>54</v>
      </c>
      <c r="AW953" s="7" t="s">
        <v>10</v>
      </c>
      <c r="AX953" s="7" t="s">
        <v>18</v>
      </c>
      <c r="AY953" s="63" t="s">
        <v>34</v>
      </c>
    </row>
    <row r="954" spans="2:65" s="4" customFormat="1" ht="12" hidden="1" outlineLevel="1" x14ac:dyDescent="0.2">
      <c r="B954" s="46"/>
      <c r="D954" s="47" t="s">
        <v>42</v>
      </c>
      <c r="E954" s="48" t="s">
        <v>0</v>
      </c>
      <c r="F954" s="49" t="s">
        <v>117</v>
      </c>
      <c r="H954" s="119" t="s">
        <v>0</v>
      </c>
      <c r="J954" s="69"/>
      <c r="L954" s="46"/>
      <c r="M954" s="50"/>
      <c r="T954" s="51"/>
      <c r="AT954" s="48" t="s">
        <v>42</v>
      </c>
      <c r="AU954" s="48" t="s">
        <v>20</v>
      </c>
      <c r="AV954" s="4" t="s">
        <v>19</v>
      </c>
      <c r="AW954" s="4" t="s">
        <v>10</v>
      </c>
      <c r="AX954" s="4" t="s">
        <v>18</v>
      </c>
      <c r="AY954" s="48" t="s">
        <v>34</v>
      </c>
    </row>
    <row r="955" spans="2:65" s="5" customFormat="1" ht="12" hidden="1" outlineLevel="1" x14ac:dyDescent="0.2">
      <c r="B955" s="52"/>
      <c r="D955" s="47" t="s">
        <v>42</v>
      </c>
      <c r="E955" s="53" t="s">
        <v>0</v>
      </c>
      <c r="F955" s="54" t="s">
        <v>552</v>
      </c>
      <c r="H955" s="120">
        <v>5</v>
      </c>
      <c r="J955" s="69">
        <f t="shared" si="28"/>
        <v>0</v>
      </c>
      <c r="L955" s="52"/>
      <c r="M955" s="55"/>
      <c r="T955" s="56"/>
      <c r="AT955" s="53" t="s">
        <v>42</v>
      </c>
      <c r="AU955" s="53" t="s">
        <v>20</v>
      </c>
      <c r="AV955" s="5" t="s">
        <v>20</v>
      </c>
      <c r="AW955" s="5" t="s">
        <v>10</v>
      </c>
      <c r="AX955" s="5" t="s">
        <v>18</v>
      </c>
      <c r="AY955" s="53" t="s">
        <v>34</v>
      </c>
    </row>
    <row r="956" spans="2:65" s="6" customFormat="1" ht="12" hidden="1" outlineLevel="1" x14ac:dyDescent="0.2">
      <c r="B956" s="57"/>
      <c r="D956" s="47" t="s">
        <v>42</v>
      </c>
      <c r="E956" s="58" t="s">
        <v>0</v>
      </c>
      <c r="F956" s="59" t="s">
        <v>53</v>
      </c>
      <c r="H956" s="121">
        <v>22</v>
      </c>
      <c r="J956" s="69">
        <f t="shared" si="28"/>
        <v>0</v>
      </c>
      <c r="L956" s="57"/>
      <c r="M956" s="60"/>
      <c r="T956" s="61"/>
      <c r="AT956" s="58" t="s">
        <v>42</v>
      </c>
      <c r="AU956" s="58" t="s">
        <v>20</v>
      </c>
      <c r="AV956" s="6" t="s">
        <v>39</v>
      </c>
      <c r="AW956" s="6" t="s">
        <v>10</v>
      </c>
      <c r="AX956" s="6" t="s">
        <v>19</v>
      </c>
      <c r="AY956" s="58" t="s">
        <v>34</v>
      </c>
    </row>
    <row r="957" spans="2:65" s="1" customFormat="1" ht="21.75" customHeight="1" collapsed="1" x14ac:dyDescent="0.2">
      <c r="B957" s="31"/>
      <c r="C957" s="32">
        <v>105</v>
      </c>
      <c r="D957" s="32"/>
      <c r="E957" s="33" t="s">
        <v>866</v>
      </c>
      <c r="F957" s="34" t="s">
        <v>867</v>
      </c>
      <c r="G957" s="35" t="s">
        <v>525</v>
      </c>
      <c r="H957" s="36">
        <v>7</v>
      </c>
      <c r="I957" s="36"/>
      <c r="J957" s="69">
        <f t="shared" si="28"/>
        <v>0</v>
      </c>
      <c r="K957" s="34"/>
      <c r="L957" s="12"/>
      <c r="M957" s="37"/>
      <c r="N957" s="38"/>
      <c r="O957" s="39"/>
      <c r="P957" s="39"/>
      <c r="Q957" s="39"/>
      <c r="R957" s="39"/>
      <c r="S957" s="39"/>
      <c r="T957" s="40"/>
      <c r="AR957" s="41"/>
      <c r="AT957" s="41"/>
      <c r="AU957" s="41"/>
      <c r="AY957" s="8"/>
      <c r="BE957" s="42"/>
      <c r="BF957" s="42"/>
      <c r="BG957" s="42"/>
      <c r="BH957" s="42"/>
      <c r="BI957" s="42"/>
      <c r="BJ957" s="8"/>
      <c r="BK957" s="42"/>
      <c r="BL957" s="8"/>
      <c r="BM957" s="41"/>
    </row>
    <row r="958" spans="2:65" s="1" customFormat="1" ht="24.2" customHeight="1" x14ac:dyDescent="0.2">
      <c r="B958" s="31"/>
      <c r="C958" s="32">
        <v>106</v>
      </c>
      <c r="D958" s="32"/>
      <c r="E958" s="33" t="s">
        <v>887</v>
      </c>
      <c r="F958" s="34" t="s">
        <v>888</v>
      </c>
      <c r="G958" s="35" t="s">
        <v>889</v>
      </c>
      <c r="H958" s="36">
        <v>1</v>
      </c>
      <c r="I958" s="36"/>
      <c r="J958" s="69">
        <f t="shared" si="28"/>
        <v>0</v>
      </c>
      <c r="K958" s="34"/>
      <c r="L958" s="12"/>
      <c r="M958" s="37"/>
      <c r="N958" s="38"/>
      <c r="O958" s="39"/>
      <c r="P958" s="39"/>
      <c r="Q958" s="39"/>
      <c r="R958" s="39"/>
      <c r="S958" s="39"/>
      <c r="T958" s="40"/>
      <c r="AR958" s="41"/>
      <c r="AT958" s="41"/>
      <c r="AU958" s="41"/>
      <c r="AY958" s="8"/>
      <c r="BE958" s="42"/>
      <c r="BF958" s="42"/>
      <c r="BG958" s="42"/>
      <c r="BH958" s="42"/>
      <c r="BI958" s="42"/>
      <c r="BJ958" s="8"/>
      <c r="BK958" s="42"/>
      <c r="BL958" s="8"/>
      <c r="BM958" s="41"/>
    </row>
    <row r="959" spans="2:65" s="4" customFormat="1" ht="12" hidden="1" outlineLevel="1" x14ac:dyDescent="0.2">
      <c r="B959" s="46"/>
      <c r="D959" s="47" t="s">
        <v>42</v>
      </c>
      <c r="E959" s="48" t="s">
        <v>0</v>
      </c>
      <c r="F959" s="49" t="s">
        <v>43</v>
      </c>
      <c r="H959" s="119" t="s">
        <v>0</v>
      </c>
      <c r="J959" s="69"/>
      <c r="L959" s="46"/>
      <c r="M959" s="50"/>
      <c r="T959" s="51"/>
      <c r="AT959" s="48" t="s">
        <v>42</v>
      </c>
      <c r="AU959" s="48" t="s">
        <v>20</v>
      </c>
      <c r="AV959" s="4" t="s">
        <v>19</v>
      </c>
      <c r="AW959" s="4" t="s">
        <v>10</v>
      </c>
      <c r="AX959" s="4" t="s">
        <v>18</v>
      </c>
      <c r="AY959" s="48" t="s">
        <v>34</v>
      </c>
    </row>
    <row r="960" spans="2:65" s="4" customFormat="1" ht="12" hidden="1" outlineLevel="1" x14ac:dyDescent="0.2">
      <c r="B960" s="46"/>
      <c r="D960" s="47" t="s">
        <v>42</v>
      </c>
      <c r="E960" s="48" t="s">
        <v>0</v>
      </c>
      <c r="F960" s="49" t="s">
        <v>44</v>
      </c>
      <c r="H960" s="119" t="s">
        <v>0</v>
      </c>
      <c r="J960" s="69"/>
      <c r="L960" s="46"/>
      <c r="M960" s="50"/>
      <c r="T960" s="51"/>
      <c r="AT960" s="48" t="s">
        <v>42</v>
      </c>
      <c r="AU960" s="48" t="s">
        <v>20</v>
      </c>
      <c r="AV960" s="4" t="s">
        <v>19</v>
      </c>
      <c r="AW960" s="4" t="s">
        <v>10</v>
      </c>
      <c r="AX960" s="4" t="s">
        <v>18</v>
      </c>
      <c r="AY960" s="48" t="s">
        <v>34</v>
      </c>
    </row>
    <row r="961" spans="2:65" s="5" customFormat="1" ht="12" hidden="1" outlineLevel="1" x14ac:dyDescent="0.2">
      <c r="B961" s="52"/>
      <c r="D961" s="47" t="s">
        <v>42</v>
      </c>
      <c r="E961" s="53" t="s">
        <v>0</v>
      </c>
      <c r="F961" s="54" t="s">
        <v>371</v>
      </c>
      <c r="H961" s="120">
        <v>1</v>
      </c>
      <c r="J961" s="69">
        <f t="shared" si="28"/>
        <v>0</v>
      </c>
      <c r="L961" s="52"/>
      <c r="M961" s="55"/>
      <c r="T961" s="56"/>
      <c r="AT961" s="53" t="s">
        <v>42</v>
      </c>
      <c r="AU961" s="53" t="s">
        <v>20</v>
      </c>
      <c r="AV961" s="5" t="s">
        <v>20</v>
      </c>
      <c r="AW961" s="5" t="s">
        <v>10</v>
      </c>
      <c r="AX961" s="5" t="s">
        <v>19</v>
      </c>
      <c r="AY961" s="53" t="s">
        <v>34</v>
      </c>
    </row>
    <row r="962" spans="2:65" s="1" customFormat="1" ht="24.2" customHeight="1" collapsed="1" x14ac:dyDescent="0.2">
      <c r="B962" s="31"/>
      <c r="C962" s="32">
        <v>107</v>
      </c>
      <c r="D962" s="32" t="s">
        <v>36</v>
      </c>
      <c r="E962" s="33" t="s">
        <v>553</v>
      </c>
      <c r="F962" s="34" t="s">
        <v>554</v>
      </c>
      <c r="G962" s="35" t="s">
        <v>525</v>
      </c>
      <c r="H962" s="36">
        <v>7</v>
      </c>
      <c r="I962" s="36"/>
      <c r="J962" s="69">
        <f t="shared" si="28"/>
        <v>0</v>
      </c>
      <c r="K962" s="34" t="s">
        <v>38</v>
      </c>
      <c r="L962" s="12"/>
      <c r="M962" s="37" t="s">
        <v>0</v>
      </c>
      <c r="N962" s="38" t="s">
        <v>13</v>
      </c>
      <c r="O962" s="39">
        <v>0.36199999999999999</v>
      </c>
      <c r="P962" s="39">
        <f>O962*H962</f>
        <v>2.5339999999999998</v>
      </c>
      <c r="Q962" s="39">
        <v>0</v>
      </c>
      <c r="R962" s="39">
        <f>Q962*H962</f>
        <v>0</v>
      </c>
      <c r="S962" s="39">
        <v>1.7069999999999998E-2</v>
      </c>
      <c r="T962" s="40">
        <f>S962*H962</f>
        <v>0.11948999999999999</v>
      </c>
      <c r="AR962" s="41" t="s">
        <v>171</v>
      </c>
      <c r="AT962" s="41" t="s">
        <v>36</v>
      </c>
      <c r="AU962" s="41" t="s">
        <v>20</v>
      </c>
      <c r="AY962" s="8" t="s">
        <v>34</v>
      </c>
      <c r="BE962" s="42">
        <f>IF(N962="základní",J962,0)</f>
        <v>0</v>
      </c>
      <c r="BF962" s="42">
        <f>IF(N962="snížená",J962,0)</f>
        <v>0</v>
      </c>
      <c r="BG962" s="42">
        <f>IF(N962="zákl. přenesená",J962,0)</f>
        <v>0</v>
      </c>
      <c r="BH962" s="42">
        <f>IF(N962="sníž. přenesená",J962,0)</f>
        <v>0</v>
      </c>
      <c r="BI962" s="42">
        <f>IF(N962="nulová",J962,0)</f>
        <v>0</v>
      </c>
      <c r="BJ962" s="8" t="s">
        <v>19</v>
      </c>
      <c r="BK962" s="42">
        <f>ROUND(I962*H962,2)</f>
        <v>0</v>
      </c>
      <c r="BL962" s="8" t="s">
        <v>171</v>
      </c>
      <c r="BM962" s="41" t="s">
        <v>555</v>
      </c>
    </row>
    <row r="963" spans="2:65" s="1" customFormat="1" ht="12" hidden="1" outlineLevel="1" x14ac:dyDescent="0.2">
      <c r="B963" s="12"/>
      <c r="D963" s="43" t="s">
        <v>40</v>
      </c>
      <c r="F963" s="44" t="s">
        <v>556</v>
      </c>
      <c r="H963" s="42"/>
      <c r="J963" s="69">
        <f t="shared" si="28"/>
        <v>0</v>
      </c>
      <c r="L963" s="12"/>
      <c r="M963" s="45"/>
      <c r="T963" s="15"/>
      <c r="AT963" s="8" t="s">
        <v>40</v>
      </c>
      <c r="AU963" s="8" t="s">
        <v>20</v>
      </c>
    </row>
    <row r="964" spans="2:65" s="4" customFormat="1" ht="12" hidden="1" outlineLevel="1" x14ac:dyDescent="0.2">
      <c r="B964" s="46"/>
      <c r="D964" s="47" t="s">
        <v>42</v>
      </c>
      <c r="E964" s="48" t="s">
        <v>0</v>
      </c>
      <c r="F964" s="49" t="s">
        <v>43</v>
      </c>
      <c r="H964" s="119" t="s">
        <v>0</v>
      </c>
      <c r="J964" s="69"/>
      <c r="L964" s="46"/>
      <c r="M964" s="50"/>
      <c r="T964" s="51"/>
      <c r="AT964" s="48" t="s">
        <v>42</v>
      </c>
      <c r="AU964" s="48" t="s">
        <v>20</v>
      </c>
      <c r="AV964" s="4" t="s">
        <v>19</v>
      </c>
      <c r="AW964" s="4" t="s">
        <v>10</v>
      </c>
      <c r="AX964" s="4" t="s">
        <v>18</v>
      </c>
      <c r="AY964" s="48" t="s">
        <v>34</v>
      </c>
    </row>
    <row r="965" spans="2:65" s="4" customFormat="1" ht="12" hidden="1" outlineLevel="1" x14ac:dyDescent="0.2">
      <c r="B965" s="46"/>
      <c r="D965" s="47" t="s">
        <v>42</v>
      </c>
      <c r="E965" s="48" t="s">
        <v>0</v>
      </c>
      <c r="F965" s="49" t="s">
        <v>44</v>
      </c>
      <c r="H965" s="119" t="s">
        <v>0</v>
      </c>
      <c r="J965" s="69"/>
      <c r="L965" s="46"/>
      <c r="M965" s="50"/>
      <c r="T965" s="51"/>
      <c r="AT965" s="48" t="s">
        <v>42</v>
      </c>
      <c r="AU965" s="48" t="s">
        <v>20</v>
      </c>
      <c r="AV965" s="4" t="s">
        <v>19</v>
      </c>
      <c r="AW965" s="4" t="s">
        <v>10</v>
      </c>
      <c r="AX965" s="4" t="s">
        <v>18</v>
      </c>
      <c r="AY965" s="48" t="s">
        <v>34</v>
      </c>
    </row>
    <row r="966" spans="2:65" s="5" customFormat="1" ht="12" hidden="1" outlineLevel="1" x14ac:dyDescent="0.2">
      <c r="B966" s="52"/>
      <c r="D966" s="47" t="s">
        <v>42</v>
      </c>
      <c r="E966" s="53" t="s">
        <v>0</v>
      </c>
      <c r="F966" s="54" t="s">
        <v>557</v>
      </c>
      <c r="H966" s="120">
        <v>2</v>
      </c>
      <c r="J966" s="69"/>
      <c r="L966" s="52"/>
      <c r="M966" s="55"/>
      <c r="T966" s="56"/>
      <c r="AT966" s="53" t="s">
        <v>42</v>
      </c>
      <c r="AU966" s="53" t="s">
        <v>20</v>
      </c>
      <c r="AV966" s="5" t="s">
        <v>20</v>
      </c>
      <c r="AW966" s="5" t="s">
        <v>10</v>
      </c>
      <c r="AX966" s="5" t="s">
        <v>18</v>
      </c>
      <c r="AY966" s="53" t="s">
        <v>34</v>
      </c>
    </row>
    <row r="967" spans="2:65" s="4" customFormat="1" ht="12" hidden="1" outlineLevel="1" x14ac:dyDescent="0.2">
      <c r="B967" s="46"/>
      <c r="D967" s="47" t="s">
        <v>42</v>
      </c>
      <c r="E967" s="48" t="s">
        <v>0</v>
      </c>
      <c r="F967" s="49" t="s">
        <v>109</v>
      </c>
      <c r="H967" s="119" t="s">
        <v>0</v>
      </c>
      <c r="J967" s="69"/>
      <c r="L967" s="46"/>
      <c r="M967" s="50"/>
      <c r="T967" s="51"/>
      <c r="AT967" s="48" t="s">
        <v>42</v>
      </c>
      <c r="AU967" s="48" t="s">
        <v>20</v>
      </c>
      <c r="AV967" s="4" t="s">
        <v>19</v>
      </c>
      <c r="AW967" s="4" t="s">
        <v>10</v>
      </c>
      <c r="AX967" s="4" t="s">
        <v>18</v>
      </c>
      <c r="AY967" s="48" t="s">
        <v>34</v>
      </c>
    </row>
    <row r="968" spans="2:65" s="5" customFormat="1" ht="12" hidden="1" outlineLevel="1" x14ac:dyDescent="0.2">
      <c r="B968" s="52"/>
      <c r="D968" s="47" t="s">
        <v>42</v>
      </c>
      <c r="E968" s="53" t="s">
        <v>0</v>
      </c>
      <c r="F968" s="54" t="s">
        <v>558</v>
      </c>
      <c r="H968" s="120">
        <v>2</v>
      </c>
      <c r="J968" s="69"/>
      <c r="L968" s="52"/>
      <c r="M968" s="55"/>
      <c r="T968" s="56"/>
      <c r="AT968" s="53" t="s">
        <v>42</v>
      </c>
      <c r="AU968" s="53" t="s">
        <v>20</v>
      </c>
      <c r="AV968" s="5" t="s">
        <v>20</v>
      </c>
      <c r="AW968" s="5" t="s">
        <v>10</v>
      </c>
      <c r="AX968" s="5" t="s">
        <v>18</v>
      </c>
      <c r="AY968" s="53" t="s">
        <v>34</v>
      </c>
    </row>
    <row r="969" spans="2:65" s="7" customFormat="1" ht="12" hidden="1" outlineLevel="1" x14ac:dyDescent="0.2">
      <c r="B969" s="62"/>
      <c r="D969" s="47" t="s">
        <v>42</v>
      </c>
      <c r="E969" s="63" t="s">
        <v>0</v>
      </c>
      <c r="F969" s="64" t="s">
        <v>148</v>
      </c>
      <c r="H969" s="122">
        <v>4</v>
      </c>
      <c r="J969" s="69"/>
      <c r="L969" s="62"/>
      <c r="M969" s="65"/>
      <c r="T969" s="66"/>
      <c r="AT969" s="63" t="s">
        <v>42</v>
      </c>
      <c r="AU969" s="63" t="s">
        <v>20</v>
      </c>
      <c r="AV969" s="7" t="s">
        <v>54</v>
      </c>
      <c r="AW969" s="7" t="s">
        <v>10</v>
      </c>
      <c r="AX969" s="7" t="s">
        <v>18</v>
      </c>
      <c r="AY969" s="63" t="s">
        <v>34</v>
      </c>
    </row>
    <row r="970" spans="2:65" s="4" customFormat="1" ht="12" hidden="1" outlineLevel="1" x14ac:dyDescent="0.2">
      <c r="B970" s="46"/>
      <c r="D970" s="47" t="s">
        <v>42</v>
      </c>
      <c r="E970" s="48" t="s">
        <v>0</v>
      </c>
      <c r="F970" s="49" t="s">
        <v>113</v>
      </c>
      <c r="H970" s="119" t="s">
        <v>0</v>
      </c>
      <c r="J970" s="69"/>
      <c r="L970" s="46"/>
      <c r="M970" s="50"/>
      <c r="T970" s="51"/>
      <c r="AT970" s="48" t="s">
        <v>42</v>
      </c>
      <c r="AU970" s="48" t="s">
        <v>20</v>
      </c>
      <c r="AV970" s="4" t="s">
        <v>19</v>
      </c>
      <c r="AW970" s="4" t="s">
        <v>10</v>
      </c>
      <c r="AX970" s="4" t="s">
        <v>18</v>
      </c>
      <c r="AY970" s="48" t="s">
        <v>34</v>
      </c>
    </row>
    <row r="971" spans="2:65" s="5" customFormat="1" ht="12" hidden="1" outlineLevel="1" x14ac:dyDescent="0.2">
      <c r="B971" s="52"/>
      <c r="D971" s="47" t="s">
        <v>42</v>
      </c>
      <c r="E971" s="53" t="s">
        <v>0</v>
      </c>
      <c r="F971" s="54" t="s">
        <v>559</v>
      </c>
      <c r="H971" s="120">
        <v>1</v>
      </c>
      <c r="J971" s="69"/>
      <c r="L971" s="52"/>
      <c r="M971" s="55"/>
      <c r="T971" s="56"/>
      <c r="AT971" s="53" t="s">
        <v>42</v>
      </c>
      <c r="AU971" s="53" t="s">
        <v>20</v>
      </c>
      <c r="AV971" s="5" t="s">
        <v>20</v>
      </c>
      <c r="AW971" s="5" t="s">
        <v>10</v>
      </c>
      <c r="AX971" s="5" t="s">
        <v>18</v>
      </c>
      <c r="AY971" s="53" t="s">
        <v>34</v>
      </c>
    </row>
    <row r="972" spans="2:65" s="7" customFormat="1" ht="12" hidden="1" outlineLevel="1" x14ac:dyDescent="0.2">
      <c r="B972" s="62"/>
      <c r="D972" s="47" t="s">
        <v>42</v>
      </c>
      <c r="E972" s="63" t="s">
        <v>0</v>
      </c>
      <c r="F972" s="64" t="s">
        <v>148</v>
      </c>
      <c r="H972" s="122">
        <v>1</v>
      </c>
      <c r="J972" s="69"/>
      <c r="L972" s="62"/>
      <c r="M972" s="65"/>
      <c r="T972" s="66"/>
      <c r="AT972" s="63" t="s">
        <v>42</v>
      </c>
      <c r="AU972" s="63" t="s">
        <v>20</v>
      </c>
      <c r="AV972" s="7" t="s">
        <v>54</v>
      </c>
      <c r="AW972" s="7" t="s">
        <v>10</v>
      </c>
      <c r="AX972" s="7" t="s">
        <v>18</v>
      </c>
      <c r="AY972" s="63" t="s">
        <v>34</v>
      </c>
    </row>
    <row r="973" spans="2:65" s="4" customFormat="1" ht="12" hidden="1" outlineLevel="1" x14ac:dyDescent="0.2">
      <c r="B973" s="46"/>
      <c r="D973" s="47" t="s">
        <v>42</v>
      </c>
      <c r="E973" s="48" t="s">
        <v>0</v>
      </c>
      <c r="F973" s="49" t="s">
        <v>75</v>
      </c>
      <c r="H973" s="119" t="s">
        <v>0</v>
      </c>
      <c r="J973" s="69"/>
      <c r="L973" s="46"/>
      <c r="M973" s="50"/>
      <c r="T973" s="51"/>
      <c r="AT973" s="48" t="s">
        <v>42</v>
      </c>
      <c r="AU973" s="48" t="s">
        <v>20</v>
      </c>
      <c r="AV973" s="4" t="s">
        <v>19</v>
      </c>
      <c r="AW973" s="4" t="s">
        <v>10</v>
      </c>
      <c r="AX973" s="4" t="s">
        <v>18</v>
      </c>
      <c r="AY973" s="48" t="s">
        <v>34</v>
      </c>
    </row>
    <row r="974" spans="2:65" s="5" customFormat="1" ht="12" hidden="1" outlineLevel="1" x14ac:dyDescent="0.2">
      <c r="B974" s="52"/>
      <c r="D974" s="47" t="s">
        <v>42</v>
      </c>
      <c r="E974" s="53" t="s">
        <v>0</v>
      </c>
      <c r="F974" s="54" t="s">
        <v>560</v>
      </c>
      <c r="H974" s="120">
        <v>2</v>
      </c>
      <c r="J974" s="69">
        <f t="shared" si="28"/>
        <v>0</v>
      </c>
      <c r="L974" s="52"/>
      <c r="M974" s="55"/>
      <c r="T974" s="56"/>
      <c r="AT974" s="53" t="s">
        <v>42</v>
      </c>
      <c r="AU974" s="53" t="s">
        <v>20</v>
      </c>
      <c r="AV974" s="5" t="s">
        <v>20</v>
      </c>
      <c r="AW974" s="5" t="s">
        <v>10</v>
      </c>
      <c r="AX974" s="5" t="s">
        <v>18</v>
      </c>
      <c r="AY974" s="53" t="s">
        <v>34</v>
      </c>
    </row>
    <row r="975" spans="2:65" s="6" customFormat="1" ht="12" hidden="1" outlineLevel="1" x14ac:dyDescent="0.2">
      <c r="B975" s="57"/>
      <c r="D975" s="47" t="s">
        <v>42</v>
      </c>
      <c r="E975" s="58" t="s">
        <v>0</v>
      </c>
      <c r="F975" s="59" t="s">
        <v>53</v>
      </c>
      <c r="H975" s="121">
        <v>7</v>
      </c>
      <c r="J975" s="69">
        <f t="shared" si="28"/>
        <v>0</v>
      </c>
      <c r="L975" s="57"/>
      <c r="M975" s="60"/>
      <c r="T975" s="61"/>
      <c r="AT975" s="58" t="s">
        <v>42</v>
      </c>
      <c r="AU975" s="58" t="s">
        <v>20</v>
      </c>
      <c r="AV975" s="6" t="s">
        <v>39</v>
      </c>
      <c r="AW975" s="6" t="s">
        <v>10</v>
      </c>
      <c r="AX975" s="6" t="s">
        <v>19</v>
      </c>
      <c r="AY975" s="58" t="s">
        <v>34</v>
      </c>
    </row>
    <row r="976" spans="2:65" s="1" customFormat="1" ht="24.2" customHeight="1" collapsed="1" x14ac:dyDescent="0.2">
      <c r="B976" s="31"/>
      <c r="C976" s="32">
        <v>108</v>
      </c>
      <c r="D976" s="32" t="s">
        <v>36</v>
      </c>
      <c r="E976" s="33" t="s">
        <v>561</v>
      </c>
      <c r="F976" s="34" t="s">
        <v>562</v>
      </c>
      <c r="G976" s="35" t="s">
        <v>525</v>
      </c>
      <c r="H976" s="36">
        <v>1</v>
      </c>
      <c r="I976" s="36"/>
      <c r="J976" s="69">
        <f t="shared" si="28"/>
        <v>0</v>
      </c>
      <c r="K976" s="34" t="s">
        <v>38</v>
      </c>
      <c r="L976" s="12"/>
      <c r="M976" s="37" t="s">
        <v>0</v>
      </c>
      <c r="N976" s="38" t="s">
        <v>13</v>
      </c>
      <c r="O976" s="39">
        <v>0.56899999999999995</v>
      </c>
      <c r="P976" s="39">
        <f>O976*H976</f>
        <v>0.56899999999999995</v>
      </c>
      <c r="Q976" s="39">
        <v>0</v>
      </c>
      <c r="R976" s="39">
        <f>Q976*H976</f>
        <v>0</v>
      </c>
      <c r="S976" s="39">
        <v>3.4700000000000002E-2</v>
      </c>
      <c r="T976" s="40">
        <f>S976*H976</f>
        <v>3.4700000000000002E-2</v>
      </c>
      <c r="AR976" s="41" t="s">
        <v>171</v>
      </c>
      <c r="AT976" s="41" t="s">
        <v>36</v>
      </c>
      <c r="AU976" s="41" t="s">
        <v>20</v>
      </c>
      <c r="AY976" s="8" t="s">
        <v>34</v>
      </c>
      <c r="BE976" s="42">
        <f>IF(N976="základní",J976,0)</f>
        <v>0</v>
      </c>
      <c r="BF976" s="42">
        <f>IF(N976="snížená",J976,0)</f>
        <v>0</v>
      </c>
      <c r="BG976" s="42">
        <f>IF(N976="zákl. přenesená",J976,0)</f>
        <v>0</v>
      </c>
      <c r="BH976" s="42">
        <f>IF(N976="sníž. přenesená",J976,0)</f>
        <v>0</v>
      </c>
      <c r="BI976" s="42">
        <f>IF(N976="nulová",J976,0)</f>
        <v>0</v>
      </c>
      <c r="BJ976" s="8" t="s">
        <v>19</v>
      </c>
      <c r="BK976" s="42">
        <f>ROUND(I976*H976,2)</f>
        <v>0</v>
      </c>
      <c r="BL976" s="8" t="s">
        <v>171</v>
      </c>
      <c r="BM976" s="41" t="s">
        <v>563</v>
      </c>
    </row>
    <row r="977" spans="2:65" s="1" customFormat="1" hidden="1" outlineLevel="1" x14ac:dyDescent="0.2">
      <c r="B977" s="12"/>
      <c r="D977" s="43" t="s">
        <v>40</v>
      </c>
      <c r="F977" s="44" t="s">
        <v>564</v>
      </c>
      <c r="H977" s="42"/>
      <c r="J977" s="78"/>
      <c r="L977" s="12"/>
      <c r="M977" s="45"/>
      <c r="T977" s="15"/>
      <c r="AT977" s="8" t="s">
        <v>40</v>
      </c>
      <c r="AU977" s="8" t="s">
        <v>20</v>
      </c>
    </row>
    <row r="978" spans="2:65" s="4" customFormat="1" hidden="1" outlineLevel="1" x14ac:dyDescent="0.2">
      <c r="B978" s="46"/>
      <c r="D978" s="47" t="s">
        <v>42</v>
      </c>
      <c r="E978" s="48" t="s">
        <v>0</v>
      </c>
      <c r="F978" s="49" t="s">
        <v>43</v>
      </c>
      <c r="H978" s="119" t="s">
        <v>0</v>
      </c>
      <c r="J978" s="79"/>
      <c r="L978" s="46"/>
      <c r="M978" s="50"/>
      <c r="T978" s="51"/>
      <c r="AT978" s="48" t="s">
        <v>42</v>
      </c>
      <c r="AU978" s="48" t="s">
        <v>20</v>
      </c>
      <c r="AV978" s="4" t="s">
        <v>19</v>
      </c>
      <c r="AW978" s="4" t="s">
        <v>10</v>
      </c>
      <c r="AX978" s="4" t="s">
        <v>18</v>
      </c>
      <c r="AY978" s="48" t="s">
        <v>34</v>
      </c>
    </row>
    <row r="979" spans="2:65" s="4" customFormat="1" hidden="1" outlineLevel="1" x14ac:dyDescent="0.2">
      <c r="B979" s="46"/>
      <c r="D979" s="47" t="s">
        <v>42</v>
      </c>
      <c r="E979" s="48" t="s">
        <v>0</v>
      </c>
      <c r="F979" s="49" t="s">
        <v>44</v>
      </c>
      <c r="H979" s="119" t="s">
        <v>0</v>
      </c>
      <c r="J979" s="79"/>
      <c r="L979" s="46"/>
      <c r="M979" s="50"/>
      <c r="T979" s="51"/>
      <c r="AT979" s="48" t="s">
        <v>42</v>
      </c>
      <c r="AU979" s="48" t="s">
        <v>20</v>
      </c>
      <c r="AV979" s="4" t="s">
        <v>19</v>
      </c>
      <c r="AW979" s="4" t="s">
        <v>10</v>
      </c>
      <c r="AX979" s="4" t="s">
        <v>18</v>
      </c>
      <c r="AY979" s="48" t="s">
        <v>34</v>
      </c>
    </row>
    <row r="980" spans="2:65" s="5" customFormat="1" hidden="1" outlineLevel="1" x14ac:dyDescent="0.2">
      <c r="B980" s="52"/>
      <c r="D980" s="47" t="s">
        <v>42</v>
      </c>
      <c r="E980" s="53" t="s">
        <v>0</v>
      </c>
      <c r="F980" s="54" t="s">
        <v>565</v>
      </c>
      <c r="H980" s="120">
        <v>1</v>
      </c>
      <c r="J980" s="80"/>
      <c r="L980" s="52"/>
      <c r="M980" s="55"/>
      <c r="T980" s="56"/>
      <c r="AT980" s="53" t="s">
        <v>42</v>
      </c>
      <c r="AU980" s="53" t="s">
        <v>20</v>
      </c>
      <c r="AV980" s="5" t="s">
        <v>20</v>
      </c>
      <c r="AW980" s="5" t="s">
        <v>10</v>
      </c>
      <c r="AX980" s="5" t="s">
        <v>18</v>
      </c>
      <c r="AY980" s="53" t="s">
        <v>34</v>
      </c>
    </row>
    <row r="981" spans="2:65" s="6" customFormat="1" hidden="1" outlineLevel="1" x14ac:dyDescent="0.2">
      <c r="B981" s="57"/>
      <c r="D981" s="47" t="s">
        <v>42</v>
      </c>
      <c r="E981" s="58" t="s">
        <v>0</v>
      </c>
      <c r="F981" s="59" t="s">
        <v>53</v>
      </c>
      <c r="H981" s="121">
        <v>1</v>
      </c>
      <c r="J981" s="81"/>
      <c r="L981" s="57"/>
      <c r="M981" s="60"/>
      <c r="T981" s="61"/>
      <c r="AT981" s="58" t="s">
        <v>42</v>
      </c>
      <c r="AU981" s="58" t="s">
        <v>20</v>
      </c>
      <c r="AV981" s="6" t="s">
        <v>39</v>
      </c>
      <c r="AW981" s="6" t="s">
        <v>10</v>
      </c>
      <c r="AX981" s="6" t="s">
        <v>19</v>
      </c>
      <c r="AY981" s="58" t="s">
        <v>34</v>
      </c>
    </row>
    <row r="982" spans="2:65" s="1" customFormat="1" ht="16.5" customHeight="1" collapsed="1" x14ac:dyDescent="0.2">
      <c r="B982" s="31"/>
      <c r="C982" s="32">
        <v>109</v>
      </c>
      <c r="D982" s="32" t="s">
        <v>36</v>
      </c>
      <c r="E982" s="33" t="s">
        <v>566</v>
      </c>
      <c r="F982" s="34" t="s">
        <v>567</v>
      </c>
      <c r="G982" s="35" t="s">
        <v>525</v>
      </c>
      <c r="H982" s="36">
        <v>1</v>
      </c>
      <c r="I982" s="36"/>
      <c r="J982" s="69">
        <f t="shared" ref="J982:J989" si="29">I982*H982</f>
        <v>0</v>
      </c>
      <c r="K982" s="34" t="s">
        <v>0</v>
      </c>
      <c r="L982" s="12"/>
      <c r="M982" s="37" t="s">
        <v>0</v>
      </c>
      <c r="N982" s="38" t="s">
        <v>13</v>
      </c>
      <c r="O982" s="39">
        <v>0.82699999999999996</v>
      </c>
      <c r="P982" s="39">
        <f>O982*H982</f>
        <v>0.82699999999999996</v>
      </c>
      <c r="Q982" s="39">
        <v>0</v>
      </c>
      <c r="R982" s="39">
        <f>Q982*H982</f>
        <v>0</v>
      </c>
      <c r="S982" s="39">
        <v>7.9000000000000001E-2</v>
      </c>
      <c r="T982" s="40">
        <f>S982*H982</f>
        <v>7.9000000000000001E-2</v>
      </c>
      <c r="AR982" s="41" t="s">
        <v>171</v>
      </c>
      <c r="AT982" s="41" t="s">
        <v>36</v>
      </c>
      <c r="AU982" s="41" t="s">
        <v>20</v>
      </c>
      <c r="AY982" s="8" t="s">
        <v>34</v>
      </c>
      <c r="BE982" s="42">
        <f>IF(N982="základní",J982,0)</f>
        <v>0</v>
      </c>
      <c r="BF982" s="42">
        <f>IF(N982="snížená",J982,0)</f>
        <v>0</v>
      </c>
      <c r="BG982" s="42">
        <f>IF(N982="zákl. přenesená",J982,0)</f>
        <v>0</v>
      </c>
      <c r="BH982" s="42">
        <f>IF(N982="sníž. přenesená",J982,0)</f>
        <v>0</v>
      </c>
      <c r="BI982" s="42">
        <f>IF(N982="nulová",J982,0)</f>
        <v>0</v>
      </c>
      <c r="BJ982" s="8" t="s">
        <v>19</v>
      </c>
      <c r="BK982" s="42">
        <f>ROUND(I982*H982,2)</f>
        <v>0</v>
      </c>
      <c r="BL982" s="8" t="s">
        <v>171</v>
      </c>
      <c r="BM982" s="41" t="s">
        <v>568</v>
      </c>
    </row>
    <row r="983" spans="2:65" s="4" customFormat="1" ht="12" hidden="1" outlineLevel="1" x14ac:dyDescent="0.2">
      <c r="B983" s="46"/>
      <c r="D983" s="47" t="s">
        <v>42</v>
      </c>
      <c r="E983" s="48" t="s">
        <v>0</v>
      </c>
      <c r="F983" s="49" t="s">
        <v>43</v>
      </c>
      <c r="H983" s="36">
        <v>1</v>
      </c>
      <c r="J983" s="69"/>
      <c r="L983" s="46"/>
      <c r="M983" s="50"/>
      <c r="T983" s="51"/>
      <c r="AT983" s="48" t="s">
        <v>42</v>
      </c>
      <c r="AU983" s="48" t="s">
        <v>20</v>
      </c>
      <c r="AV983" s="4" t="s">
        <v>19</v>
      </c>
      <c r="AW983" s="4" t="s">
        <v>10</v>
      </c>
      <c r="AX983" s="4" t="s">
        <v>18</v>
      </c>
      <c r="AY983" s="48" t="s">
        <v>34</v>
      </c>
    </row>
    <row r="984" spans="2:65" s="4" customFormat="1" ht="12" hidden="1" outlineLevel="1" x14ac:dyDescent="0.2">
      <c r="B984" s="46"/>
      <c r="D984" s="47" t="s">
        <v>42</v>
      </c>
      <c r="E984" s="48" t="s">
        <v>0</v>
      </c>
      <c r="F984" s="49" t="s">
        <v>44</v>
      </c>
      <c r="H984" s="36">
        <v>1</v>
      </c>
      <c r="J984" s="69"/>
      <c r="L984" s="46"/>
      <c r="M984" s="50"/>
      <c r="T984" s="51"/>
      <c r="AT984" s="48" t="s">
        <v>42</v>
      </c>
      <c r="AU984" s="48" t="s">
        <v>20</v>
      </c>
      <c r="AV984" s="4" t="s">
        <v>19</v>
      </c>
      <c r="AW984" s="4" t="s">
        <v>10</v>
      </c>
      <c r="AX984" s="4" t="s">
        <v>18</v>
      </c>
      <c r="AY984" s="48" t="s">
        <v>34</v>
      </c>
    </row>
    <row r="985" spans="2:65" s="5" customFormat="1" ht="12" hidden="1" outlineLevel="1" x14ac:dyDescent="0.2">
      <c r="B985" s="52"/>
      <c r="D985" s="47" t="s">
        <v>42</v>
      </c>
      <c r="E985" s="53" t="s">
        <v>0</v>
      </c>
      <c r="F985" s="54" t="s">
        <v>281</v>
      </c>
      <c r="H985" s="36">
        <v>1</v>
      </c>
      <c r="J985" s="69">
        <f t="shared" si="29"/>
        <v>0</v>
      </c>
      <c r="L985" s="52"/>
      <c r="M985" s="55"/>
      <c r="T985" s="56"/>
      <c r="AT985" s="53" t="s">
        <v>42</v>
      </c>
      <c r="AU985" s="53" t="s">
        <v>20</v>
      </c>
      <c r="AV985" s="5" t="s">
        <v>20</v>
      </c>
      <c r="AW985" s="5" t="s">
        <v>10</v>
      </c>
      <c r="AX985" s="5" t="s">
        <v>19</v>
      </c>
      <c r="AY985" s="53" t="s">
        <v>34</v>
      </c>
    </row>
    <row r="986" spans="2:65" s="1" customFormat="1" ht="60" collapsed="1" x14ac:dyDescent="0.2">
      <c r="B986" s="31"/>
      <c r="C986" s="32">
        <v>110</v>
      </c>
      <c r="D986" s="32"/>
      <c r="E986" s="33" t="s">
        <v>885</v>
      </c>
      <c r="F986" s="34" t="s">
        <v>918</v>
      </c>
      <c r="G986" s="35" t="s">
        <v>525</v>
      </c>
      <c r="H986" s="36">
        <v>1</v>
      </c>
      <c r="I986" s="36"/>
      <c r="J986" s="69">
        <f t="shared" si="29"/>
        <v>0</v>
      </c>
      <c r="K986" s="34"/>
      <c r="L986" s="12"/>
      <c r="M986" s="37"/>
      <c r="N986" s="38"/>
      <c r="O986" s="39"/>
      <c r="P986" s="39"/>
      <c r="Q986" s="39"/>
      <c r="R986" s="39"/>
      <c r="S986" s="39"/>
      <c r="T986" s="40"/>
      <c r="AR986" s="41"/>
      <c r="AT986" s="41"/>
      <c r="AU986" s="41"/>
      <c r="AY986" s="8"/>
      <c r="BE986" s="42"/>
      <c r="BF986" s="42"/>
      <c r="BG986" s="42"/>
      <c r="BH986" s="42"/>
      <c r="BI986" s="42"/>
      <c r="BJ986" s="8"/>
      <c r="BK986" s="42"/>
      <c r="BL986" s="8"/>
      <c r="BM986" s="41"/>
    </row>
    <row r="987" spans="2:65" s="1" customFormat="1" ht="44.25" customHeight="1" x14ac:dyDescent="0.2">
      <c r="B987" s="31"/>
      <c r="C987" s="32">
        <v>111</v>
      </c>
      <c r="D987" s="32" t="s">
        <v>36</v>
      </c>
      <c r="E987" s="33" t="s">
        <v>569</v>
      </c>
      <c r="F987" s="34" t="s">
        <v>570</v>
      </c>
      <c r="G987" s="35" t="s">
        <v>518</v>
      </c>
      <c r="H987" s="36">
        <v>0.78</v>
      </c>
      <c r="I987" s="36"/>
      <c r="J987" s="69">
        <f t="shared" si="29"/>
        <v>0</v>
      </c>
      <c r="K987" s="34" t="s">
        <v>38</v>
      </c>
      <c r="L987" s="12"/>
      <c r="M987" s="37" t="s">
        <v>0</v>
      </c>
      <c r="N987" s="38" t="s">
        <v>13</v>
      </c>
      <c r="O987" s="39">
        <v>4.7720000000000002</v>
      </c>
      <c r="P987" s="39">
        <f>O987*H987</f>
        <v>3.7221600000000001</v>
      </c>
      <c r="Q987" s="39">
        <v>0</v>
      </c>
      <c r="R987" s="39">
        <f>Q987*H987</f>
        <v>0</v>
      </c>
      <c r="S987" s="39">
        <v>0</v>
      </c>
      <c r="T987" s="40">
        <f>S987*H987</f>
        <v>0</v>
      </c>
      <c r="AR987" s="41" t="s">
        <v>171</v>
      </c>
      <c r="AT987" s="41" t="s">
        <v>36</v>
      </c>
      <c r="AU987" s="41" t="s">
        <v>20</v>
      </c>
      <c r="AY987" s="8" t="s">
        <v>34</v>
      </c>
      <c r="BE987" s="42">
        <f>IF(N987="základní",J987,0)</f>
        <v>0</v>
      </c>
      <c r="BF987" s="42">
        <f>IF(N987="snížená",J987,0)</f>
        <v>0</v>
      </c>
      <c r="BG987" s="42">
        <f>IF(N987="zákl. přenesená",J987,0)</f>
        <v>0</v>
      </c>
      <c r="BH987" s="42">
        <f>IF(N987="sníž. přenesená",J987,0)</f>
        <v>0</v>
      </c>
      <c r="BI987" s="42">
        <f>IF(N987="nulová",J987,0)</f>
        <v>0</v>
      </c>
      <c r="BJ987" s="8" t="s">
        <v>19</v>
      </c>
      <c r="BK987" s="42">
        <f>ROUND(I987*H987,2)</f>
        <v>0</v>
      </c>
      <c r="BL987" s="8" t="s">
        <v>171</v>
      </c>
      <c r="BM987" s="41" t="s">
        <v>571</v>
      </c>
    </row>
    <row r="988" spans="2:65" s="1" customFormat="1" ht="49.15" customHeight="1" x14ac:dyDescent="0.2">
      <c r="B988" s="31"/>
      <c r="C988" s="32">
        <v>112</v>
      </c>
      <c r="D988" s="32" t="s">
        <v>36</v>
      </c>
      <c r="E988" s="33" t="s">
        <v>572</v>
      </c>
      <c r="F988" s="34" t="s">
        <v>573</v>
      </c>
      <c r="G988" s="35" t="s">
        <v>518</v>
      </c>
      <c r="H988" s="36">
        <v>5.8000000000000003E-2</v>
      </c>
      <c r="I988" s="36"/>
      <c r="J988" s="69">
        <f t="shared" si="29"/>
        <v>0</v>
      </c>
      <c r="K988" s="34" t="s">
        <v>38</v>
      </c>
      <c r="L988" s="12"/>
      <c r="M988" s="37" t="s">
        <v>0</v>
      </c>
      <c r="N988" s="38" t="s">
        <v>13</v>
      </c>
      <c r="O988" s="39">
        <v>1.629</v>
      </c>
      <c r="P988" s="39">
        <f>O988*H988</f>
        <v>9.448200000000001E-2</v>
      </c>
      <c r="Q988" s="39">
        <v>0</v>
      </c>
      <c r="R988" s="39">
        <f>Q988*H988</f>
        <v>0</v>
      </c>
      <c r="S988" s="39">
        <v>0</v>
      </c>
      <c r="T988" s="40">
        <f>S988*H988</f>
        <v>0</v>
      </c>
      <c r="AR988" s="41" t="s">
        <v>171</v>
      </c>
      <c r="AT988" s="41" t="s">
        <v>36</v>
      </c>
      <c r="AU988" s="41" t="s">
        <v>20</v>
      </c>
      <c r="AY988" s="8" t="s">
        <v>34</v>
      </c>
      <c r="BE988" s="42">
        <f>IF(N988="základní",J988,0)</f>
        <v>0</v>
      </c>
      <c r="BF988" s="42">
        <f>IF(N988="snížená",J988,0)</f>
        <v>0</v>
      </c>
      <c r="BG988" s="42">
        <f>IF(N988="zákl. přenesená",J988,0)</f>
        <v>0</v>
      </c>
      <c r="BH988" s="42">
        <f>IF(N988="sníž. přenesená",J988,0)</f>
        <v>0</v>
      </c>
      <c r="BI988" s="42">
        <f>IF(N988="nulová",J988,0)</f>
        <v>0</v>
      </c>
      <c r="BJ988" s="8" t="s">
        <v>19</v>
      </c>
      <c r="BK988" s="42">
        <f>ROUND(I988*H988,2)</f>
        <v>0</v>
      </c>
      <c r="BL988" s="8" t="s">
        <v>171</v>
      </c>
      <c r="BM988" s="41" t="s">
        <v>574</v>
      </c>
    </row>
    <row r="989" spans="2:65" s="1" customFormat="1" ht="49.15" customHeight="1" x14ac:dyDescent="0.2">
      <c r="B989" s="31"/>
      <c r="C989" s="32">
        <v>113</v>
      </c>
      <c r="D989" s="32" t="s">
        <v>36</v>
      </c>
      <c r="E989" s="33" t="s">
        <v>575</v>
      </c>
      <c r="F989" s="34" t="s">
        <v>576</v>
      </c>
      <c r="G989" s="35" t="s">
        <v>518</v>
      </c>
      <c r="H989" s="36">
        <v>5.8000000000000003E-2</v>
      </c>
      <c r="I989" s="36"/>
      <c r="J989" s="69">
        <f t="shared" si="29"/>
        <v>0</v>
      </c>
      <c r="K989" s="34" t="s">
        <v>38</v>
      </c>
      <c r="L989" s="12"/>
      <c r="M989" s="37" t="s">
        <v>0</v>
      </c>
      <c r="N989" s="38" t="s">
        <v>13</v>
      </c>
      <c r="O989" s="39">
        <v>1.25</v>
      </c>
      <c r="P989" s="39">
        <f>O989*H989</f>
        <v>7.2500000000000009E-2</v>
      </c>
      <c r="Q989" s="39">
        <v>0</v>
      </c>
      <c r="R989" s="39">
        <f>Q989*H989</f>
        <v>0</v>
      </c>
      <c r="S989" s="39">
        <v>0</v>
      </c>
      <c r="T989" s="40">
        <f>S989*H989</f>
        <v>0</v>
      </c>
      <c r="AR989" s="41" t="s">
        <v>171</v>
      </c>
      <c r="AT989" s="41" t="s">
        <v>36</v>
      </c>
      <c r="AU989" s="41" t="s">
        <v>20</v>
      </c>
      <c r="AY989" s="8" t="s">
        <v>34</v>
      </c>
      <c r="BE989" s="42">
        <f>IF(N989="základní",J989,0)</f>
        <v>0</v>
      </c>
      <c r="BF989" s="42">
        <f>IF(N989="snížená",J989,0)</f>
        <v>0</v>
      </c>
      <c r="BG989" s="42">
        <f>IF(N989="zákl. přenesená",J989,0)</f>
        <v>0</v>
      </c>
      <c r="BH989" s="42">
        <f>IF(N989="sníž. přenesená",J989,0)</f>
        <v>0</v>
      </c>
      <c r="BI989" s="42">
        <f>IF(N989="nulová",J989,0)</f>
        <v>0</v>
      </c>
      <c r="BJ989" s="8" t="s">
        <v>19</v>
      </c>
      <c r="BK989" s="42">
        <f>ROUND(I989*H989,2)</f>
        <v>0</v>
      </c>
      <c r="BL989" s="8" t="s">
        <v>171</v>
      </c>
      <c r="BM989" s="41" t="s">
        <v>577</v>
      </c>
    </row>
    <row r="990" spans="2:65" s="3" customFormat="1" ht="22.9" customHeight="1" x14ac:dyDescent="0.2">
      <c r="B990" s="23"/>
      <c r="D990" s="24" t="s">
        <v>17</v>
      </c>
      <c r="E990" s="30" t="s">
        <v>578</v>
      </c>
      <c r="F990" s="30" t="s">
        <v>579</v>
      </c>
      <c r="H990" s="118"/>
      <c r="J990" s="82"/>
      <c r="L990" s="23"/>
      <c r="M990" s="25"/>
      <c r="P990" s="26">
        <f>SUM(P991:P1018)</f>
        <v>23.8354</v>
      </c>
      <c r="R990" s="26">
        <f>SUM(R991:R1018)</f>
        <v>0.1</v>
      </c>
      <c r="T990" s="27">
        <f>SUM(T991:T1018)</f>
        <v>0</v>
      </c>
      <c r="AR990" s="24" t="s">
        <v>20</v>
      </c>
      <c r="AT990" s="28" t="s">
        <v>17</v>
      </c>
      <c r="AU990" s="28" t="s">
        <v>19</v>
      </c>
      <c r="AY990" s="24" t="s">
        <v>34</v>
      </c>
      <c r="BK990" s="29">
        <f>SUM(BK991:BK1018)</f>
        <v>0</v>
      </c>
    </row>
    <row r="991" spans="2:65" s="137" customFormat="1" ht="16.5" customHeight="1" x14ac:dyDescent="0.2">
      <c r="B991" s="125"/>
      <c r="C991" s="126">
        <v>114</v>
      </c>
      <c r="D991" s="126" t="s">
        <v>36</v>
      </c>
      <c r="E991" s="127" t="s">
        <v>580</v>
      </c>
      <c r="F991" s="128" t="s">
        <v>923</v>
      </c>
      <c r="G991" s="129" t="s">
        <v>525</v>
      </c>
      <c r="H991" s="130">
        <v>1</v>
      </c>
      <c r="I991" s="130"/>
      <c r="J991" s="131">
        <f t="shared" ref="J991:J1017" si="30">I991*H991</f>
        <v>0</v>
      </c>
      <c r="K991" s="128" t="s">
        <v>0</v>
      </c>
      <c r="L991" s="132"/>
      <c r="M991" s="133" t="s">
        <v>0</v>
      </c>
      <c r="N991" s="134" t="s">
        <v>13</v>
      </c>
      <c r="O991" s="135">
        <v>8.5000000000000006E-2</v>
      </c>
      <c r="P991" s="135">
        <f>O991*H991</f>
        <v>8.5000000000000006E-2</v>
      </c>
      <c r="Q991" s="135">
        <v>0</v>
      </c>
      <c r="R991" s="135">
        <f>Q991*H991</f>
        <v>0</v>
      </c>
      <c r="S991" s="135">
        <v>0</v>
      </c>
      <c r="T991" s="136">
        <f>S991*H991</f>
        <v>0</v>
      </c>
      <c r="AR991" s="138" t="s">
        <v>171</v>
      </c>
      <c r="AT991" s="138" t="s">
        <v>36</v>
      </c>
      <c r="AU991" s="138" t="s">
        <v>20</v>
      </c>
      <c r="AY991" s="139" t="s">
        <v>34</v>
      </c>
      <c r="BE991" s="140">
        <f>IF(N991="základní",J991,0)</f>
        <v>0</v>
      </c>
      <c r="BF991" s="140">
        <f>IF(N991="snížená",J991,0)</f>
        <v>0</v>
      </c>
      <c r="BG991" s="140">
        <f>IF(N991="zákl. přenesená",J991,0)</f>
        <v>0</v>
      </c>
      <c r="BH991" s="140">
        <f>IF(N991="sníž. přenesená",J991,0)</f>
        <v>0</v>
      </c>
      <c r="BI991" s="140">
        <f>IF(N991="nulová",J991,0)</f>
        <v>0</v>
      </c>
      <c r="BJ991" s="139" t="s">
        <v>19</v>
      </c>
      <c r="BK991" s="140">
        <f>ROUND(I991*H991,2)</f>
        <v>0</v>
      </c>
      <c r="BL991" s="139" t="s">
        <v>171</v>
      </c>
      <c r="BM991" s="138" t="s">
        <v>581</v>
      </c>
    </row>
    <row r="992" spans="2:65" s="1" customFormat="1" ht="16.5" customHeight="1" x14ac:dyDescent="0.2">
      <c r="B992" s="31"/>
      <c r="C992" s="32">
        <v>115</v>
      </c>
      <c r="D992" s="32"/>
      <c r="E992" s="33" t="s">
        <v>885</v>
      </c>
      <c r="F992" s="34" t="s">
        <v>898</v>
      </c>
      <c r="G992" s="35" t="s">
        <v>525</v>
      </c>
      <c r="H992" s="36">
        <v>1</v>
      </c>
      <c r="I992" s="36"/>
      <c r="J992" s="69">
        <f t="shared" ref="J992" si="31">I992*H992</f>
        <v>0</v>
      </c>
      <c r="K992" s="34"/>
      <c r="L992" s="12"/>
      <c r="M992" s="37"/>
      <c r="N992" s="38"/>
      <c r="O992" s="39"/>
      <c r="P992" s="39"/>
      <c r="Q992" s="39"/>
      <c r="R992" s="39"/>
      <c r="S992" s="39"/>
      <c r="T992" s="40"/>
      <c r="AR992" s="41"/>
      <c r="AT992" s="41"/>
      <c r="AU992" s="41"/>
      <c r="AY992" s="8"/>
      <c r="BE992" s="42"/>
      <c r="BF992" s="42"/>
      <c r="BG992" s="42"/>
      <c r="BH992" s="42"/>
      <c r="BI992" s="42"/>
      <c r="BJ992" s="8"/>
      <c r="BK992" s="42"/>
      <c r="BL992" s="8"/>
      <c r="BM992" s="41"/>
    </row>
    <row r="993" spans="2:65" s="1" customFormat="1" ht="39" customHeight="1" x14ac:dyDescent="0.2">
      <c r="B993" s="31"/>
      <c r="C993" s="32">
        <v>116</v>
      </c>
      <c r="D993" s="32"/>
      <c r="E993" s="33" t="s">
        <v>885</v>
      </c>
      <c r="F993" s="34" t="s">
        <v>896</v>
      </c>
      <c r="G993" s="35" t="s">
        <v>525</v>
      </c>
      <c r="H993" s="36">
        <v>4</v>
      </c>
      <c r="I993" s="36"/>
      <c r="J993" s="69">
        <f t="shared" si="30"/>
        <v>0</v>
      </c>
      <c r="K993" s="34"/>
      <c r="L993" s="12"/>
      <c r="M993" s="37"/>
      <c r="N993" s="38"/>
      <c r="O993" s="39"/>
      <c r="P993" s="39"/>
      <c r="Q993" s="39"/>
      <c r="R993" s="39"/>
      <c r="S993" s="39"/>
      <c r="T993" s="40"/>
      <c r="AR993" s="41"/>
      <c r="AT993" s="41"/>
      <c r="AU993" s="41"/>
      <c r="AY993" s="8"/>
      <c r="BE993" s="42"/>
      <c r="BF993" s="42"/>
      <c r="BG993" s="42"/>
      <c r="BH993" s="42"/>
      <c r="BI993" s="42"/>
      <c r="BJ993" s="8"/>
      <c r="BK993" s="42"/>
      <c r="BL993" s="8"/>
      <c r="BM993" s="41"/>
    </row>
    <row r="994" spans="2:65" s="1" customFormat="1" ht="16.5" customHeight="1" x14ac:dyDescent="0.2">
      <c r="B994" s="31"/>
      <c r="C994" s="32">
        <v>117</v>
      </c>
      <c r="D994" s="32" t="s">
        <v>36</v>
      </c>
      <c r="E994" s="33" t="s">
        <v>582</v>
      </c>
      <c r="F994" s="34" t="s">
        <v>583</v>
      </c>
      <c r="G994" s="35" t="s">
        <v>70</v>
      </c>
      <c r="H994" s="36">
        <v>5</v>
      </c>
      <c r="I994" s="36"/>
      <c r="J994" s="69">
        <f t="shared" si="30"/>
        <v>0</v>
      </c>
      <c r="K994" s="34" t="s">
        <v>0</v>
      </c>
      <c r="L994" s="12"/>
      <c r="M994" s="37" t="s">
        <v>0</v>
      </c>
      <c r="N994" s="38" t="s">
        <v>13</v>
      </c>
      <c r="O994" s="39">
        <v>0.50600000000000001</v>
      </c>
      <c r="P994" s="39">
        <f>O994*H994</f>
        <v>2.5300000000000002</v>
      </c>
      <c r="Q994" s="39">
        <v>0.02</v>
      </c>
      <c r="R994" s="39">
        <f>Q994*H994</f>
        <v>0.1</v>
      </c>
      <c r="S994" s="39">
        <v>0</v>
      </c>
      <c r="T994" s="40">
        <f>S994*H994</f>
        <v>0</v>
      </c>
      <c r="AR994" s="41" t="s">
        <v>171</v>
      </c>
      <c r="AT994" s="41" t="s">
        <v>36</v>
      </c>
      <c r="AU994" s="41" t="s">
        <v>20</v>
      </c>
      <c r="AY994" s="8" t="s">
        <v>34</v>
      </c>
      <c r="BE994" s="42">
        <f>IF(N994="základní",J994,0)</f>
        <v>0</v>
      </c>
      <c r="BF994" s="42">
        <f>IF(N994="snížená",J994,0)</f>
        <v>0</v>
      </c>
      <c r="BG994" s="42">
        <f>IF(N994="zákl. přenesená",J994,0)</f>
        <v>0</v>
      </c>
      <c r="BH994" s="42">
        <f>IF(N994="sníž. přenesená",J994,0)</f>
        <v>0</v>
      </c>
      <c r="BI994" s="42">
        <f>IF(N994="nulová",J994,0)</f>
        <v>0</v>
      </c>
      <c r="BJ994" s="8" t="s">
        <v>19</v>
      </c>
      <c r="BK994" s="42">
        <f>ROUND(I994*H994,2)</f>
        <v>0</v>
      </c>
      <c r="BL994" s="8" t="s">
        <v>171</v>
      </c>
      <c r="BM994" s="41" t="s">
        <v>584</v>
      </c>
    </row>
    <row r="995" spans="2:65" s="4" customFormat="1" ht="12" hidden="1" outlineLevel="1" x14ac:dyDescent="0.2">
      <c r="B995" s="46"/>
      <c r="D995" s="47" t="s">
        <v>42</v>
      </c>
      <c r="E995" s="48" t="s">
        <v>0</v>
      </c>
      <c r="F995" s="49" t="s">
        <v>43</v>
      </c>
      <c r="H995" s="119" t="s">
        <v>0</v>
      </c>
      <c r="J995" s="69"/>
      <c r="L995" s="46"/>
      <c r="M995" s="50"/>
      <c r="T995" s="51"/>
      <c r="AT995" s="48" t="s">
        <v>42</v>
      </c>
      <c r="AU995" s="48" t="s">
        <v>20</v>
      </c>
      <c r="AV995" s="4" t="s">
        <v>19</v>
      </c>
      <c r="AW995" s="4" t="s">
        <v>10</v>
      </c>
      <c r="AX995" s="4" t="s">
        <v>18</v>
      </c>
      <c r="AY995" s="48" t="s">
        <v>34</v>
      </c>
    </row>
    <row r="996" spans="2:65" s="4" customFormat="1" ht="12" hidden="1" outlineLevel="1" x14ac:dyDescent="0.2">
      <c r="B996" s="46"/>
      <c r="D996" s="47" t="s">
        <v>42</v>
      </c>
      <c r="E996" s="48" t="s">
        <v>0</v>
      </c>
      <c r="F996" s="49" t="s">
        <v>44</v>
      </c>
      <c r="H996" s="119" t="s">
        <v>0</v>
      </c>
      <c r="J996" s="69"/>
      <c r="L996" s="46"/>
      <c r="M996" s="50"/>
      <c r="T996" s="51"/>
      <c r="AT996" s="48" t="s">
        <v>42</v>
      </c>
      <c r="AU996" s="48" t="s">
        <v>20</v>
      </c>
      <c r="AV996" s="4" t="s">
        <v>19</v>
      </c>
      <c r="AW996" s="4" t="s">
        <v>10</v>
      </c>
      <c r="AX996" s="4" t="s">
        <v>18</v>
      </c>
      <c r="AY996" s="48" t="s">
        <v>34</v>
      </c>
    </row>
    <row r="997" spans="2:65" s="5" customFormat="1" ht="12" hidden="1" outlineLevel="1" x14ac:dyDescent="0.2">
      <c r="B997" s="52"/>
      <c r="D997" s="47" t="s">
        <v>42</v>
      </c>
      <c r="E997" s="53" t="s">
        <v>0</v>
      </c>
      <c r="F997" s="54" t="s">
        <v>585</v>
      </c>
      <c r="H997" s="120">
        <v>1</v>
      </c>
      <c r="J997" s="69">
        <f t="shared" si="30"/>
        <v>0</v>
      </c>
      <c r="L997" s="52"/>
      <c r="M997" s="55"/>
      <c r="T997" s="56"/>
      <c r="AT997" s="53" t="s">
        <v>42</v>
      </c>
      <c r="AU997" s="53" t="s">
        <v>20</v>
      </c>
      <c r="AV997" s="5" t="s">
        <v>20</v>
      </c>
      <c r="AW997" s="5" t="s">
        <v>10</v>
      </c>
      <c r="AX997" s="5" t="s">
        <v>18</v>
      </c>
      <c r="AY997" s="53" t="s">
        <v>34</v>
      </c>
    </row>
    <row r="998" spans="2:65" s="5" customFormat="1" ht="12" hidden="1" outlineLevel="1" x14ac:dyDescent="0.2">
      <c r="B998" s="52"/>
      <c r="D998" s="47" t="s">
        <v>42</v>
      </c>
      <c r="E998" s="53" t="s">
        <v>0</v>
      </c>
      <c r="F998" s="54" t="s">
        <v>586</v>
      </c>
      <c r="H998" s="120">
        <v>2</v>
      </c>
      <c r="J998" s="69">
        <f t="shared" si="30"/>
        <v>0</v>
      </c>
      <c r="L998" s="52"/>
      <c r="M998" s="55"/>
      <c r="T998" s="56"/>
      <c r="AT998" s="53" t="s">
        <v>42</v>
      </c>
      <c r="AU998" s="53" t="s">
        <v>20</v>
      </c>
      <c r="AV998" s="5" t="s">
        <v>20</v>
      </c>
      <c r="AW998" s="5" t="s">
        <v>10</v>
      </c>
      <c r="AX998" s="5" t="s">
        <v>18</v>
      </c>
      <c r="AY998" s="53" t="s">
        <v>34</v>
      </c>
    </row>
    <row r="999" spans="2:65" s="6" customFormat="1" ht="12" hidden="1" outlineLevel="1" x14ac:dyDescent="0.2">
      <c r="B999" s="57"/>
      <c r="D999" s="47" t="s">
        <v>42</v>
      </c>
      <c r="E999" s="58" t="s">
        <v>0</v>
      </c>
      <c r="F999" s="59" t="s">
        <v>53</v>
      </c>
      <c r="H999" s="121">
        <v>3</v>
      </c>
      <c r="J999" s="69">
        <f t="shared" si="30"/>
        <v>0</v>
      </c>
      <c r="L999" s="57"/>
      <c r="M999" s="60"/>
      <c r="T999" s="61"/>
      <c r="AT999" s="58" t="s">
        <v>42</v>
      </c>
      <c r="AU999" s="58" t="s">
        <v>20</v>
      </c>
      <c r="AV999" s="6" t="s">
        <v>39</v>
      </c>
      <c r="AW999" s="6" t="s">
        <v>10</v>
      </c>
      <c r="AX999" s="6" t="s">
        <v>19</v>
      </c>
      <c r="AY999" s="58" t="s">
        <v>34</v>
      </c>
    </row>
    <row r="1000" spans="2:65" s="1" customFormat="1" ht="24.2" customHeight="1" collapsed="1" x14ac:dyDescent="0.2">
      <c r="B1000" s="31"/>
      <c r="C1000" s="32">
        <v>118</v>
      </c>
      <c r="D1000" s="32" t="s">
        <v>36</v>
      </c>
      <c r="E1000" s="33" t="s">
        <v>587</v>
      </c>
      <c r="F1000" s="34" t="s">
        <v>588</v>
      </c>
      <c r="G1000" s="35" t="s">
        <v>70</v>
      </c>
      <c r="H1000" s="36">
        <v>10</v>
      </c>
      <c r="I1000" s="36"/>
      <c r="J1000" s="69">
        <f t="shared" si="30"/>
        <v>0</v>
      </c>
      <c r="K1000" s="34" t="s">
        <v>0</v>
      </c>
      <c r="L1000" s="12"/>
      <c r="M1000" s="37" t="s">
        <v>0</v>
      </c>
      <c r="N1000" s="38" t="s">
        <v>13</v>
      </c>
      <c r="O1000" s="39">
        <v>0.68300000000000005</v>
      </c>
      <c r="P1000" s="39">
        <f>O1000*H1000</f>
        <v>6.83</v>
      </c>
      <c r="Q1000" s="39">
        <v>0</v>
      </c>
      <c r="R1000" s="39">
        <f>Q1000*H1000</f>
        <v>0</v>
      </c>
      <c r="S1000" s="39">
        <v>0</v>
      </c>
      <c r="T1000" s="40">
        <f>S1000*H1000</f>
        <v>0</v>
      </c>
      <c r="AR1000" s="41" t="s">
        <v>171</v>
      </c>
      <c r="AT1000" s="41" t="s">
        <v>36</v>
      </c>
      <c r="AU1000" s="41" t="s">
        <v>20</v>
      </c>
      <c r="AY1000" s="8" t="s">
        <v>34</v>
      </c>
      <c r="BE1000" s="42">
        <f>IF(N1000="základní",J1000,0)</f>
        <v>0</v>
      </c>
      <c r="BF1000" s="42">
        <f>IF(N1000="snížená",J1000,0)</f>
        <v>0</v>
      </c>
      <c r="BG1000" s="42">
        <f>IF(N1000="zákl. přenesená",J1000,0)</f>
        <v>0</v>
      </c>
      <c r="BH1000" s="42">
        <f>IF(N1000="sníž. přenesená",J1000,0)</f>
        <v>0</v>
      </c>
      <c r="BI1000" s="42">
        <f>IF(N1000="nulová",J1000,0)</f>
        <v>0</v>
      </c>
      <c r="BJ1000" s="8" t="s">
        <v>19</v>
      </c>
      <c r="BK1000" s="42">
        <f>ROUND(I1000*H1000,2)</f>
        <v>0</v>
      </c>
      <c r="BL1000" s="8" t="s">
        <v>171</v>
      </c>
      <c r="BM1000" s="41" t="s">
        <v>589</v>
      </c>
    </row>
    <row r="1001" spans="2:65" s="4" customFormat="1" ht="22.5" hidden="1" outlineLevel="1" x14ac:dyDescent="0.2">
      <c r="B1001" s="46"/>
      <c r="D1001" s="47" t="s">
        <v>42</v>
      </c>
      <c r="E1001" s="48" t="s">
        <v>0</v>
      </c>
      <c r="F1001" s="49" t="s">
        <v>590</v>
      </c>
      <c r="H1001" s="119" t="s">
        <v>0</v>
      </c>
      <c r="J1001" s="69"/>
      <c r="L1001" s="46"/>
      <c r="M1001" s="50"/>
      <c r="T1001" s="51"/>
      <c r="AT1001" s="48" t="s">
        <v>42</v>
      </c>
      <c r="AU1001" s="48" t="s">
        <v>20</v>
      </c>
      <c r="AV1001" s="4" t="s">
        <v>19</v>
      </c>
      <c r="AW1001" s="4" t="s">
        <v>10</v>
      </c>
      <c r="AX1001" s="4" t="s">
        <v>18</v>
      </c>
      <c r="AY1001" s="48" t="s">
        <v>34</v>
      </c>
    </row>
    <row r="1002" spans="2:65" s="4" customFormat="1" ht="12" hidden="1" outlineLevel="1" x14ac:dyDescent="0.2">
      <c r="B1002" s="46"/>
      <c r="D1002" s="47" t="s">
        <v>42</v>
      </c>
      <c r="E1002" s="48" t="s">
        <v>0</v>
      </c>
      <c r="F1002" s="49" t="s">
        <v>43</v>
      </c>
      <c r="H1002" s="119" t="s">
        <v>0</v>
      </c>
      <c r="J1002" s="69"/>
      <c r="L1002" s="46"/>
      <c r="M1002" s="50"/>
      <c r="T1002" s="51"/>
      <c r="AT1002" s="48" t="s">
        <v>42</v>
      </c>
      <c r="AU1002" s="48" t="s">
        <v>20</v>
      </c>
      <c r="AV1002" s="4" t="s">
        <v>19</v>
      </c>
      <c r="AW1002" s="4" t="s">
        <v>10</v>
      </c>
      <c r="AX1002" s="4" t="s">
        <v>18</v>
      </c>
      <c r="AY1002" s="48" t="s">
        <v>34</v>
      </c>
    </row>
    <row r="1003" spans="2:65" s="4" customFormat="1" ht="12" hidden="1" outlineLevel="1" x14ac:dyDescent="0.2">
      <c r="B1003" s="46"/>
      <c r="D1003" s="47" t="s">
        <v>42</v>
      </c>
      <c r="E1003" s="48" t="s">
        <v>0</v>
      </c>
      <c r="F1003" s="49" t="s">
        <v>325</v>
      </c>
      <c r="H1003" s="119" t="s">
        <v>0</v>
      </c>
      <c r="J1003" s="69"/>
      <c r="L1003" s="46"/>
      <c r="M1003" s="50"/>
      <c r="T1003" s="51"/>
      <c r="AT1003" s="48" t="s">
        <v>42</v>
      </c>
      <c r="AU1003" s="48" t="s">
        <v>20</v>
      </c>
      <c r="AV1003" s="4" t="s">
        <v>19</v>
      </c>
      <c r="AW1003" s="4" t="s">
        <v>10</v>
      </c>
      <c r="AX1003" s="4" t="s">
        <v>18</v>
      </c>
      <c r="AY1003" s="48" t="s">
        <v>34</v>
      </c>
    </row>
    <row r="1004" spans="2:65" s="5" customFormat="1" ht="12" hidden="1" outlineLevel="1" x14ac:dyDescent="0.2">
      <c r="B1004" s="52"/>
      <c r="D1004" s="47" t="s">
        <v>42</v>
      </c>
      <c r="E1004" s="53" t="s">
        <v>0</v>
      </c>
      <c r="F1004" s="54" t="s">
        <v>591</v>
      </c>
      <c r="H1004" s="120">
        <v>10</v>
      </c>
      <c r="J1004" s="69">
        <f t="shared" si="30"/>
        <v>0</v>
      </c>
      <c r="L1004" s="52"/>
      <c r="M1004" s="55"/>
      <c r="T1004" s="56"/>
      <c r="AT1004" s="53" t="s">
        <v>42</v>
      </c>
      <c r="AU1004" s="53" t="s">
        <v>20</v>
      </c>
      <c r="AV1004" s="5" t="s">
        <v>20</v>
      </c>
      <c r="AW1004" s="5" t="s">
        <v>10</v>
      </c>
      <c r="AX1004" s="5" t="s">
        <v>19</v>
      </c>
      <c r="AY1004" s="53" t="s">
        <v>34</v>
      </c>
    </row>
    <row r="1005" spans="2:65" s="1" customFormat="1" ht="24.2" customHeight="1" collapsed="1" x14ac:dyDescent="0.2">
      <c r="B1005" s="31"/>
      <c r="C1005" s="32">
        <v>119</v>
      </c>
      <c r="D1005" s="32" t="s">
        <v>36</v>
      </c>
      <c r="E1005" s="33" t="s">
        <v>592</v>
      </c>
      <c r="F1005" s="34" t="s">
        <v>593</v>
      </c>
      <c r="G1005" s="35" t="s">
        <v>70</v>
      </c>
      <c r="H1005" s="36">
        <v>5</v>
      </c>
      <c r="I1005" s="36"/>
      <c r="J1005" s="69">
        <f t="shared" si="30"/>
        <v>0</v>
      </c>
      <c r="K1005" s="34" t="s">
        <v>38</v>
      </c>
      <c r="L1005" s="12"/>
      <c r="M1005" s="37" t="s">
        <v>0</v>
      </c>
      <c r="N1005" s="38" t="s">
        <v>13</v>
      </c>
      <c r="O1005" s="39">
        <v>0.254</v>
      </c>
      <c r="P1005" s="39">
        <f>O1005*H1005</f>
        <v>1.27</v>
      </c>
      <c r="Q1005" s="39">
        <v>0</v>
      </c>
      <c r="R1005" s="39">
        <f>Q1005*H1005</f>
        <v>0</v>
      </c>
      <c r="S1005" s="39">
        <v>0</v>
      </c>
      <c r="T1005" s="40">
        <f>S1005*H1005</f>
        <v>0</v>
      </c>
      <c r="AR1005" s="41" t="s">
        <v>171</v>
      </c>
      <c r="AT1005" s="41" t="s">
        <v>36</v>
      </c>
      <c r="AU1005" s="41" t="s">
        <v>20</v>
      </c>
      <c r="AY1005" s="8" t="s">
        <v>34</v>
      </c>
      <c r="BE1005" s="42">
        <f>IF(N1005="základní",J1005,0)</f>
        <v>0</v>
      </c>
      <c r="BF1005" s="42">
        <f>IF(N1005="snížená",J1005,0)</f>
        <v>0</v>
      </c>
      <c r="BG1005" s="42">
        <f>IF(N1005="zákl. přenesená",J1005,0)</f>
        <v>0</v>
      </c>
      <c r="BH1005" s="42">
        <f>IF(N1005="sníž. přenesená",J1005,0)</f>
        <v>0</v>
      </c>
      <c r="BI1005" s="42">
        <f>IF(N1005="nulová",J1005,0)</f>
        <v>0</v>
      </c>
      <c r="BJ1005" s="8" t="s">
        <v>19</v>
      </c>
      <c r="BK1005" s="42">
        <f>ROUND(I1005*H1005,2)</f>
        <v>0</v>
      </c>
      <c r="BL1005" s="8" t="s">
        <v>171</v>
      </c>
      <c r="BM1005" s="41" t="s">
        <v>594</v>
      </c>
    </row>
    <row r="1006" spans="2:65" s="1" customFormat="1" ht="12" hidden="1" outlineLevel="1" x14ac:dyDescent="0.2">
      <c r="B1006" s="12"/>
      <c r="D1006" s="43" t="s">
        <v>40</v>
      </c>
      <c r="F1006" s="44" t="s">
        <v>595</v>
      </c>
      <c r="H1006" s="42"/>
      <c r="J1006" s="69">
        <f t="shared" si="30"/>
        <v>0</v>
      </c>
      <c r="L1006" s="12"/>
      <c r="M1006" s="45"/>
      <c r="T1006" s="15"/>
      <c r="AT1006" s="8" t="s">
        <v>40</v>
      </c>
      <c r="AU1006" s="8" t="s">
        <v>20</v>
      </c>
    </row>
    <row r="1007" spans="2:65" s="4" customFormat="1" ht="12" hidden="1" outlineLevel="1" x14ac:dyDescent="0.2">
      <c r="B1007" s="46"/>
      <c r="D1007" s="47" t="s">
        <v>42</v>
      </c>
      <c r="E1007" s="48" t="s">
        <v>0</v>
      </c>
      <c r="F1007" s="49" t="s">
        <v>43</v>
      </c>
      <c r="H1007" s="119" t="s">
        <v>0</v>
      </c>
      <c r="J1007" s="69"/>
      <c r="L1007" s="46"/>
      <c r="M1007" s="50"/>
      <c r="T1007" s="51"/>
      <c r="AT1007" s="48" t="s">
        <v>42</v>
      </c>
      <c r="AU1007" s="48" t="s">
        <v>20</v>
      </c>
      <c r="AV1007" s="4" t="s">
        <v>19</v>
      </c>
      <c r="AW1007" s="4" t="s">
        <v>10</v>
      </c>
      <c r="AX1007" s="4" t="s">
        <v>18</v>
      </c>
      <c r="AY1007" s="48" t="s">
        <v>34</v>
      </c>
    </row>
    <row r="1008" spans="2:65" s="4" customFormat="1" ht="12" hidden="1" outlineLevel="1" x14ac:dyDescent="0.2">
      <c r="B1008" s="46"/>
      <c r="D1008" s="47" t="s">
        <v>42</v>
      </c>
      <c r="E1008" s="48" t="s">
        <v>0</v>
      </c>
      <c r="F1008" s="49" t="s">
        <v>44</v>
      </c>
      <c r="H1008" s="119" t="s">
        <v>0</v>
      </c>
      <c r="J1008" s="69"/>
      <c r="L1008" s="46"/>
      <c r="M1008" s="50"/>
      <c r="T1008" s="51"/>
      <c r="AT1008" s="48" t="s">
        <v>42</v>
      </c>
      <c r="AU1008" s="48" t="s">
        <v>20</v>
      </c>
      <c r="AV1008" s="4" t="s">
        <v>19</v>
      </c>
      <c r="AW1008" s="4" t="s">
        <v>10</v>
      </c>
      <c r="AX1008" s="4" t="s">
        <v>18</v>
      </c>
      <c r="AY1008" s="48" t="s">
        <v>34</v>
      </c>
    </row>
    <row r="1009" spans="2:65" s="4" customFormat="1" ht="12" hidden="1" outlineLevel="1" x14ac:dyDescent="0.2">
      <c r="B1009" s="46"/>
      <c r="D1009" s="47" t="s">
        <v>42</v>
      </c>
      <c r="E1009" s="48" t="s">
        <v>0</v>
      </c>
      <c r="F1009" s="49" t="s">
        <v>596</v>
      </c>
      <c r="H1009" s="119" t="s">
        <v>0</v>
      </c>
      <c r="J1009" s="69"/>
      <c r="L1009" s="46"/>
      <c r="M1009" s="50"/>
      <c r="T1009" s="51"/>
      <c r="AT1009" s="48" t="s">
        <v>42</v>
      </c>
      <c r="AU1009" s="48" t="s">
        <v>20</v>
      </c>
      <c r="AV1009" s="4" t="s">
        <v>19</v>
      </c>
      <c r="AW1009" s="4" t="s">
        <v>10</v>
      </c>
      <c r="AX1009" s="4" t="s">
        <v>18</v>
      </c>
      <c r="AY1009" s="48" t="s">
        <v>34</v>
      </c>
    </row>
    <row r="1010" spans="2:65" s="5" customFormat="1" ht="12" hidden="1" outlineLevel="1" x14ac:dyDescent="0.2">
      <c r="B1010" s="52"/>
      <c r="D1010" s="47" t="s">
        <v>42</v>
      </c>
      <c r="E1010" s="53" t="s">
        <v>0</v>
      </c>
      <c r="F1010" s="54" t="s">
        <v>60</v>
      </c>
      <c r="H1010" s="120">
        <v>5</v>
      </c>
      <c r="J1010" s="69"/>
      <c r="L1010" s="52"/>
      <c r="M1010" s="55"/>
      <c r="T1010" s="56"/>
      <c r="AT1010" s="53" t="s">
        <v>42</v>
      </c>
      <c r="AU1010" s="53" t="s">
        <v>20</v>
      </c>
      <c r="AV1010" s="5" t="s">
        <v>20</v>
      </c>
      <c r="AW1010" s="5" t="s">
        <v>10</v>
      </c>
      <c r="AX1010" s="5" t="s">
        <v>19</v>
      </c>
      <c r="AY1010" s="53" t="s">
        <v>34</v>
      </c>
    </row>
    <row r="1011" spans="2:65" s="1" customFormat="1" ht="44.25" customHeight="1" collapsed="1" x14ac:dyDescent="0.2">
      <c r="B1011" s="31"/>
      <c r="C1011" s="32">
        <v>120</v>
      </c>
      <c r="D1011" s="32" t="s">
        <v>36</v>
      </c>
      <c r="E1011" s="33" t="s">
        <v>597</v>
      </c>
      <c r="F1011" s="34" t="s">
        <v>598</v>
      </c>
      <c r="G1011" s="35" t="s">
        <v>70</v>
      </c>
      <c r="H1011" s="36">
        <v>1</v>
      </c>
      <c r="I1011" s="36"/>
      <c r="J1011" s="69">
        <f t="shared" si="30"/>
        <v>0</v>
      </c>
      <c r="K1011" s="34" t="s">
        <v>38</v>
      </c>
      <c r="L1011" s="12"/>
      <c r="M1011" s="37" t="s">
        <v>0</v>
      </c>
      <c r="N1011" s="38" t="s">
        <v>13</v>
      </c>
      <c r="O1011" s="39">
        <v>12.398</v>
      </c>
      <c r="P1011" s="39">
        <f>O1011*H1011</f>
        <v>12.398</v>
      </c>
      <c r="Q1011" s="39">
        <v>0</v>
      </c>
      <c r="R1011" s="39">
        <f>Q1011*H1011</f>
        <v>0</v>
      </c>
      <c r="S1011" s="39">
        <v>0</v>
      </c>
      <c r="T1011" s="40">
        <f>S1011*H1011</f>
        <v>0</v>
      </c>
      <c r="AR1011" s="41" t="s">
        <v>171</v>
      </c>
      <c r="AT1011" s="41" t="s">
        <v>36</v>
      </c>
      <c r="AU1011" s="41" t="s">
        <v>20</v>
      </c>
      <c r="AY1011" s="8" t="s">
        <v>34</v>
      </c>
      <c r="BE1011" s="42">
        <f>IF(N1011="základní",J1011,0)</f>
        <v>0</v>
      </c>
      <c r="BF1011" s="42">
        <f>IF(N1011="snížená",J1011,0)</f>
        <v>0</v>
      </c>
      <c r="BG1011" s="42">
        <f>IF(N1011="zákl. přenesená",J1011,0)</f>
        <v>0</v>
      </c>
      <c r="BH1011" s="42">
        <f>IF(N1011="sníž. přenesená",J1011,0)</f>
        <v>0</v>
      </c>
      <c r="BI1011" s="42">
        <f>IF(N1011="nulová",J1011,0)</f>
        <v>0</v>
      </c>
      <c r="BJ1011" s="8" t="s">
        <v>19</v>
      </c>
      <c r="BK1011" s="42">
        <f>ROUND(I1011*H1011,2)</f>
        <v>0</v>
      </c>
      <c r="BL1011" s="8" t="s">
        <v>171</v>
      </c>
      <c r="BM1011" s="41" t="s">
        <v>599</v>
      </c>
    </row>
    <row r="1012" spans="2:65" s="1" customFormat="1" ht="12" hidden="1" outlineLevel="1" x14ac:dyDescent="0.2">
      <c r="B1012" s="12"/>
      <c r="D1012" s="43" t="s">
        <v>40</v>
      </c>
      <c r="F1012" s="44" t="s">
        <v>600</v>
      </c>
      <c r="H1012" s="42"/>
      <c r="J1012" s="69">
        <f t="shared" si="30"/>
        <v>0</v>
      </c>
      <c r="L1012" s="12"/>
      <c r="M1012" s="45"/>
      <c r="T1012" s="15"/>
      <c r="AT1012" s="8" t="s">
        <v>40</v>
      </c>
      <c r="AU1012" s="8" t="s">
        <v>20</v>
      </c>
    </row>
    <row r="1013" spans="2:65" s="4" customFormat="1" ht="12" hidden="1" outlineLevel="1" x14ac:dyDescent="0.2">
      <c r="B1013" s="46"/>
      <c r="D1013" s="47" t="s">
        <v>42</v>
      </c>
      <c r="E1013" s="48" t="s">
        <v>0</v>
      </c>
      <c r="F1013" s="49" t="s">
        <v>43</v>
      </c>
      <c r="H1013" s="119" t="s">
        <v>0</v>
      </c>
      <c r="J1013" s="69"/>
      <c r="L1013" s="46"/>
      <c r="M1013" s="50"/>
      <c r="T1013" s="51"/>
      <c r="AT1013" s="48" t="s">
        <v>42</v>
      </c>
      <c r="AU1013" s="48" t="s">
        <v>20</v>
      </c>
      <c r="AV1013" s="4" t="s">
        <v>19</v>
      </c>
      <c r="AW1013" s="4" t="s">
        <v>10</v>
      </c>
      <c r="AX1013" s="4" t="s">
        <v>18</v>
      </c>
      <c r="AY1013" s="48" t="s">
        <v>34</v>
      </c>
    </row>
    <row r="1014" spans="2:65" s="4" customFormat="1" ht="12" hidden="1" outlineLevel="1" x14ac:dyDescent="0.2">
      <c r="B1014" s="46"/>
      <c r="D1014" s="47" t="s">
        <v>42</v>
      </c>
      <c r="E1014" s="48" t="s">
        <v>0</v>
      </c>
      <c r="F1014" s="49" t="s">
        <v>325</v>
      </c>
      <c r="H1014" s="119" t="s">
        <v>0</v>
      </c>
      <c r="J1014" s="69"/>
      <c r="L1014" s="46"/>
      <c r="M1014" s="50"/>
      <c r="T1014" s="51"/>
      <c r="AT1014" s="48" t="s">
        <v>42</v>
      </c>
      <c r="AU1014" s="48" t="s">
        <v>20</v>
      </c>
      <c r="AV1014" s="4" t="s">
        <v>19</v>
      </c>
      <c r="AW1014" s="4" t="s">
        <v>10</v>
      </c>
      <c r="AX1014" s="4" t="s">
        <v>18</v>
      </c>
      <c r="AY1014" s="48" t="s">
        <v>34</v>
      </c>
    </row>
    <row r="1015" spans="2:65" s="5" customFormat="1" ht="12" hidden="1" outlineLevel="1" x14ac:dyDescent="0.2">
      <c r="B1015" s="52"/>
      <c r="D1015" s="47" t="s">
        <v>42</v>
      </c>
      <c r="E1015" s="53" t="s">
        <v>0</v>
      </c>
      <c r="F1015" s="54" t="s">
        <v>19</v>
      </c>
      <c r="H1015" s="120">
        <v>1</v>
      </c>
      <c r="J1015" s="69"/>
      <c r="L1015" s="52"/>
      <c r="M1015" s="55"/>
      <c r="T1015" s="56"/>
      <c r="AT1015" s="53" t="s">
        <v>42</v>
      </c>
      <c r="AU1015" s="53" t="s">
        <v>20</v>
      </c>
      <c r="AV1015" s="5" t="s">
        <v>20</v>
      </c>
      <c r="AW1015" s="5" t="s">
        <v>10</v>
      </c>
      <c r="AX1015" s="5" t="s">
        <v>19</v>
      </c>
      <c r="AY1015" s="53" t="s">
        <v>34</v>
      </c>
    </row>
    <row r="1016" spans="2:65" s="5" customFormat="1" ht="12" hidden="1" outlineLevel="1" x14ac:dyDescent="0.2">
      <c r="B1016" s="52"/>
      <c r="D1016" s="47"/>
      <c r="E1016" s="53"/>
      <c r="F1016" s="54"/>
      <c r="H1016" s="120"/>
      <c r="J1016" s="69"/>
      <c r="L1016" s="52"/>
      <c r="M1016" s="55"/>
      <c r="T1016" s="56"/>
      <c r="AT1016" s="53"/>
      <c r="AU1016" s="53"/>
      <c r="AY1016" s="53"/>
    </row>
    <row r="1017" spans="2:65" s="1" customFormat="1" ht="44.25" customHeight="1" collapsed="1" x14ac:dyDescent="0.2">
      <c r="B1017" s="31"/>
      <c r="C1017" s="32">
        <v>121</v>
      </c>
      <c r="D1017" s="32" t="s">
        <v>36</v>
      </c>
      <c r="E1017" s="33" t="s">
        <v>601</v>
      </c>
      <c r="F1017" s="34" t="s">
        <v>602</v>
      </c>
      <c r="G1017" s="35" t="s">
        <v>518</v>
      </c>
      <c r="H1017" s="36">
        <v>0.06</v>
      </c>
      <c r="I1017" s="36"/>
      <c r="J1017" s="69">
        <f t="shared" si="30"/>
        <v>0</v>
      </c>
      <c r="K1017" s="34" t="s">
        <v>38</v>
      </c>
      <c r="L1017" s="12"/>
      <c r="M1017" s="37" t="s">
        <v>0</v>
      </c>
      <c r="N1017" s="38" t="s">
        <v>13</v>
      </c>
      <c r="O1017" s="39">
        <v>10.24</v>
      </c>
      <c r="P1017" s="39">
        <f>O1017*H1017</f>
        <v>0.61439999999999995</v>
      </c>
      <c r="Q1017" s="39">
        <v>0</v>
      </c>
      <c r="R1017" s="39">
        <f>Q1017*H1017</f>
        <v>0</v>
      </c>
      <c r="S1017" s="39">
        <v>0</v>
      </c>
      <c r="T1017" s="40">
        <f>S1017*H1017</f>
        <v>0</v>
      </c>
      <c r="AR1017" s="41" t="s">
        <v>171</v>
      </c>
      <c r="AT1017" s="41" t="s">
        <v>36</v>
      </c>
      <c r="AU1017" s="41" t="s">
        <v>20</v>
      </c>
      <c r="AY1017" s="8" t="s">
        <v>34</v>
      </c>
      <c r="BE1017" s="42">
        <f>IF(N1017="základní",J1017,0)</f>
        <v>0</v>
      </c>
      <c r="BF1017" s="42">
        <f>IF(N1017="snížená",J1017,0)</f>
        <v>0</v>
      </c>
      <c r="BG1017" s="42">
        <f>IF(N1017="zákl. přenesená",J1017,0)</f>
        <v>0</v>
      </c>
      <c r="BH1017" s="42">
        <f>IF(N1017="sníž. přenesená",J1017,0)</f>
        <v>0</v>
      </c>
      <c r="BI1017" s="42">
        <f>IF(N1017="nulová",J1017,0)</f>
        <v>0</v>
      </c>
      <c r="BJ1017" s="8" t="s">
        <v>19</v>
      </c>
      <c r="BK1017" s="42">
        <f>ROUND(I1017*H1017,2)</f>
        <v>0</v>
      </c>
      <c r="BL1017" s="8" t="s">
        <v>171</v>
      </c>
      <c r="BM1017" s="41" t="s">
        <v>603</v>
      </c>
    </row>
    <row r="1018" spans="2:65" s="1" customFormat="1" ht="49.15" customHeight="1" x14ac:dyDescent="0.2">
      <c r="B1018" s="31"/>
      <c r="C1018" s="32">
        <v>122</v>
      </c>
      <c r="D1018" s="32" t="s">
        <v>36</v>
      </c>
      <c r="E1018" s="33" t="s">
        <v>604</v>
      </c>
      <c r="F1018" s="34" t="s">
        <v>605</v>
      </c>
      <c r="G1018" s="35" t="s">
        <v>518</v>
      </c>
      <c r="H1018" s="36">
        <v>0.06</v>
      </c>
      <c r="I1018" s="36"/>
      <c r="J1018" s="69">
        <f t="shared" ref="J1018" si="32">I1018*H1018</f>
        <v>0</v>
      </c>
      <c r="K1018" s="34" t="s">
        <v>38</v>
      </c>
      <c r="L1018" s="12"/>
      <c r="M1018" s="37" t="s">
        <v>0</v>
      </c>
      <c r="N1018" s="38" t="s">
        <v>13</v>
      </c>
      <c r="O1018" s="39">
        <v>1.8</v>
      </c>
      <c r="P1018" s="39">
        <f>O1018*H1018</f>
        <v>0.108</v>
      </c>
      <c r="Q1018" s="39">
        <v>0</v>
      </c>
      <c r="R1018" s="39">
        <f>Q1018*H1018</f>
        <v>0</v>
      </c>
      <c r="S1018" s="39">
        <v>0</v>
      </c>
      <c r="T1018" s="40">
        <f>S1018*H1018</f>
        <v>0</v>
      </c>
      <c r="AR1018" s="41" t="s">
        <v>171</v>
      </c>
      <c r="AT1018" s="41" t="s">
        <v>36</v>
      </c>
      <c r="AU1018" s="41" t="s">
        <v>20</v>
      </c>
      <c r="AY1018" s="8" t="s">
        <v>34</v>
      </c>
      <c r="BE1018" s="42">
        <f>IF(N1018="základní",J1018,0)</f>
        <v>0</v>
      </c>
      <c r="BF1018" s="42">
        <f>IF(N1018="snížená",J1018,0)</f>
        <v>0</v>
      </c>
      <c r="BG1018" s="42">
        <f>IF(N1018="zákl. přenesená",J1018,0)</f>
        <v>0</v>
      </c>
      <c r="BH1018" s="42">
        <f>IF(N1018="sníž. přenesená",J1018,0)</f>
        <v>0</v>
      </c>
      <c r="BI1018" s="42">
        <f>IF(N1018="nulová",J1018,0)</f>
        <v>0</v>
      </c>
      <c r="BJ1018" s="8" t="s">
        <v>19</v>
      </c>
      <c r="BK1018" s="42">
        <f>ROUND(I1018*H1018,2)</f>
        <v>0</v>
      </c>
      <c r="BL1018" s="8" t="s">
        <v>171</v>
      </c>
      <c r="BM1018" s="41" t="s">
        <v>606</v>
      </c>
    </row>
    <row r="1019" spans="2:65" s="3" customFormat="1" ht="22.9" customHeight="1" x14ac:dyDescent="0.2">
      <c r="B1019" s="23"/>
      <c r="C1019" s="3">
        <v>123</v>
      </c>
      <c r="D1019" s="24" t="s">
        <v>17</v>
      </c>
      <c r="E1019" s="30" t="s">
        <v>607</v>
      </c>
      <c r="F1019" s="30" t="s">
        <v>608</v>
      </c>
      <c r="H1019" s="118"/>
      <c r="J1019" s="82"/>
      <c r="L1019" s="23"/>
      <c r="M1019" s="25"/>
      <c r="P1019" s="26">
        <f>SUM(P1020:P1033)</f>
        <v>12.915464000000002</v>
      </c>
      <c r="R1019" s="26">
        <f>SUM(R1020:R1033)</f>
        <v>0.18</v>
      </c>
      <c r="T1019" s="27">
        <f>SUM(T1020:T1033)</f>
        <v>5.28E-2</v>
      </c>
      <c r="AR1019" s="24" t="s">
        <v>20</v>
      </c>
      <c r="AT1019" s="28" t="s">
        <v>17</v>
      </c>
      <c r="AU1019" s="28" t="s">
        <v>19</v>
      </c>
      <c r="AY1019" s="24" t="s">
        <v>34</v>
      </c>
      <c r="BK1019" s="29">
        <f>SUM(BK1020:BK1033)</f>
        <v>0</v>
      </c>
    </row>
    <row r="1020" spans="2:65" s="1" customFormat="1" ht="37.9" customHeight="1" x14ac:dyDescent="0.2">
      <c r="B1020" s="31"/>
      <c r="C1020" s="32">
        <v>124</v>
      </c>
      <c r="D1020" s="32" t="s">
        <v>36</v>
      </c>
      <c r="E1020" s="33" t="s">
        <v>609</v>
      </c>
      <c r="F1020" s="34" t="s">
        <v>610</v>
      </c>
      <c r="G1020" s="35" t="s">
        <v>91</v>
      </c>
      <c r="H1020" s="36">
        <v>12</v>
      </c>
      <c r="I1020" s="36"/>
      <c r="J1020" s="69">
        <f t="shared" ref="J1020" si="33">I1020*H1020</f>
        <v>0</v>
      </c>
      <c r="K1020" s="34" t="s">
        <v>38</v>
      </c>
      <c r="L1020" s="12"/>
      <c r="M1020" s="37" t="s">
        <v>0</v>
      </c>
      <c r="N1020" s="38" t="s">
        <v>13</v>
      </c>
      <c r="O1020" s="39">
        <v>0.26400000000000001</v>
      </c>
      <c r="P1020" s="39">
        <f>O1020*H1020</f>
        <v>3.1680000000000001</v>
      </c>
      <c r="Q1020" s="39">
        <v>0</v>
      </c>
      <c r="R1020" s="39">
        <f>Q1020*H1020</f>
        <v>0</v>
      </c>
      <c r="S1020" s="39">
        <v>4.4000000000000003E-3</v>
      </c>
      <c r="T1020" s="40">
        <f>S1020*H1020</f>
        <v>5.28E-2</v>
      </c>
      <c r="AR1020" s="41" t="s">
        <v>171</v>
      </c>
      <c r="AT1020" s="41" t="s">
        <v>36</v>
      </c>
      <c r="AU1020" s="41" t="s">
        <v>20</v>
      </c>
      <c r="AY1020" s="8" t="s">
        <v>34</v>
      </c>
      <c r="BE1020" s="42">
        <f>IF(N1020="základní",J1020,0)</f>
        <v>0</v>
      </c>
      <c r="BF1020" s="42">
        <f>IF(N1020="snížená",J1020,0)</f>
        <v>0</v>
      </c>
      <c r="BG1020" s="42">
        <f>IF(N1020="zákl. přenesená",J1020,0)</f>
        <v>0</v>
      </c>
      <c r="BH1020" s="42">
        <f>IF(N1020="sníž. přenesená",J1020,0)</f>
        <v>0</v>
      </c>
      <c r="BI1020" s="42">
        <f>IF(N1020="nulová",J1020,0)</f>
        <v>0</v>
      </c>
      <c r="BJ1020" s="8" t="s">
        <v>19</v>
      </c>
      <c r="BK1020" s="42">
        <f>ROUND(I1020*H1020,2)</f>
        <v>0</v>
      </c>
      <c r="BL1020" s="8" t="s">
        <v>171</v>
      </c>
      <c r="BM1020" s="41" t="s">
        <v>611</v>
      </c>
    </row>
    <row r="1021" spans="2:65" s="1" customFormat="1" hidden="1" outlineLevel="1" x14ac:dyDescent="0.2">
      <c r="B1021" s="12"/>
      <c r="D1021" s="43" t="s">
        <v>40</v>
      </c>
      <c r="F1021" s="44" t="s">
        <v>612</v>
      </c>
      <c r="H1021" s="42"/>
      <c r="J1021" s="78"/>
      <c r="L1021" s="12"/>
      <c r="M1021" s="45"/>
      <c r="T1021" s="15"/>
      <c r="AT1021" s="8" t="s">
        <v>40</v>
      </c>
      <c r="AU1021" s="8" t="s">
        <v>20</v>
      </c>
    </row>
    <row r="1022" spans="2:65" s="4" customFormat="1" hidden="1" outlineLevel="1" x14ac:dyDescent="0.2">
      <c r="B1022" s="46"/>
      <c r="D1022" s="47" t="s">
        <v>42</v>
      </c>
      <c r="E1022" s="48" t="s">
        <v>0</v>
      </c>
      <c r="F1022" s="49" t="s">
        <v>43</v>
      </c>
      <c r="H1022" s="119" t="s">
        <v>0</v>
      </c>
      <c r="J1022" s="79"/>
      <c r="L1022" s="46"/>
      <c r="M1022" s="50"/>
      <c r="T1022" s="51"/>
      <c r="AT1022" s="48" t="s">
        <v>42</v>
      </c>
      <c r="AU1022" s="48" t="s">
        <v>20</v>
      </c>
      <c r="AV1022" s="4" t="s">
        <v>19</v>
      </c>
      <c r="AW1022" s="4" t="s">
        <v>10</v>
      </c>
      <c r="AX1022" s="4" t="s">
        <v>18</v>
      </c>
      <c r="AY1022" s="48" t="s">
        <v>34</v>
      </c>
    </row>
    <row r="1023" spans="2:65" s="4" customFormat="1" hidden="1" outlineLevel="1" x14ac:dyDescent="0.2">
      <c r="B1023" s="46"/>
      <c r="D1023" s="47" t="s">
        <v>42</v>
      </c>
      <c r="E1023" s="48" t="s">
        <v>0</v>
      </c>
      <c r="F1023" s="49" t="s">
        <v>613</v>
      </c>
      <c r="H1023" s="119" t="s">
        <v>0</v>
      </c>
      <c r="J1023" s="79"/>
      <c r="L1023" s="46"/>
      <c r="M1023" s="50"/>
      <c r="T1023" s="51"/>
      <c r="AT1023" s="48" t="s">
        <v>42</v>
      </c>
      <c r="AU1023" s="48" t="s">
        <v>20</v>
      </c>
      <c r="AV1023" s="4" t="s">
        <v>19</v>
      </c>
      <c r="AW1023" s="4" t="s">
        <v>10</v>
      </c>
      <c r="AX1023" s="4" t="s">
        <v>18</v>
      </c>
      <c r="AY1023" s="48" t="s">
        <v>34</v>
      </c>
    </row>
    <row r="1024" spans="2:65" s="4" customFormat="1" hidden="1" outlineLevel="1" x14ac:dyDescent="0.2">
      <c r="B1024" s="46"/>
      <c r="D1024" s="47" t="s">
        <v>42</v>
      </c>
      <c r="E1024" s="48" t="s">
        <v>0</v>
      </c>
      <c r="F1024" s="49" t="s">
        <v>117</v>
      </c>
      <c r="H1024" s="119" t="s">
        <v>0</v>
      </c>
      <c r="J1024" s="79"/>
      <c r="L1024" s="46"/>
      <c r="M1024" s="50"/>
      <c r="T1024" s="51"/>
      <c r="AT1024" s="48" t="s">
        <v>42</v>
      </c>
      <c r="AU1024" s="48" t="s">
        <v>20</v>
      </c>
      <c r="AV1024" s="4" t="s">
        <v>19</v>
      </c>
      <c r="AW1024" s="4" t="s">
        <v>10</v>
      </c>
      <c r="AX1024" s="4" t="s">
        <v>18</v>
      </c>
      <c r="AY1024" s="48" t="s">
        <v>34</v>
      </c>
    </row>
    <row r="1025" spans="2:65" s="5" customFormat="1" hidden="1" outlineLevel="1" x14ac:dyDescent="0.2">
      <c r="B1025" s="52"/>
      <c r="D1025" s="47" t="s">
        <v>42</v>
      </c>
      <c r="E1025" s="53" t="s">
        <v>0</v>
      </c>
      <c r="F1025" s="54" t="s">
        <v>614</v>
      </c>
      <c r="H1025" s="120">
        <v>3.6</v>
      </c>
      <c r="J1025" s="80"/>
      <c r="L1025" s="52"/>
      <c r="M1025" s="55"/>
      <c r="T1025" s="56"/>
      <c r="AT1025" s="53" t="s">
        <v>42</v>
      </c>
      <c r="AU1025" s="53" t="s">
        <v>20</v>
      </c>
      <c r="AV1025" s="5" t="s">
        <v>20</v>
      </c>
      <c r="AW1025" s="5" t="s">
        <v>10</v>
      </c>
      <c r="AX1025" s="5" t="s">
        <v>19</v>
      </c>
      <c r="AY1025" s="53" t="s">
        <v>34</v>
      </c>
    </row>
    <row r="1026" spans="2:65" s="1" customFormat="1" ht="55.5" customHeight="1" collapsed="1" x14ac:dyDescent="0.2">
      <c r="B1026" s="31"/>
      <c r="C1026" s="32">
        <v>125</v>
      </c>
      <c r="D1026" s="32" t="s">
        <v>36</v>
      </c>
      <c r="E1026" s="33" t="s">
        <v>615</v>
      </c>
      <c r="F1026" s="34" t="s">
        <v>616</v>
      </c>
      <c r="G1026" s="35" t="s">
        <v>91</v>
      </c>
      <c r="H1026" s="36">
        <v>12</v>
      </c>
      <c r="I1026" s="36"/>
      <c r="J1026" s="69">
        <f t="shared" ref="J1026" si="34">I1026*H1026</f>
        <v>0</v>
      </c>
      <c r="K1026" s="34" t="s">
        <v>38</v>
      </c>
      <c r="L1026" s="12"/>
      <c r="M1026" s="37" t="s">
        <v>0</v>
      </c>
      <c r="N1026" s="38" t="s">
        <v>13</v>
      </c>
      <c r="O1026" s="39">
        <v>0.81</v>
      </c>
      <c r="P1026" s="39">
        <f>O1026*H1026</f>
        <v>9.7200000000000006</v>
      </c>
      <c r="Q1026" s="39">
        <v>1.4999999999999999E-2</v>
      </c>
      <c r="R1026" s="39">
        <f>Q1026*H1026</f>
        <v>0.18</v>
      </c>
      <c r="S1026" s="39">
        <v>0</v>
      </c>
      <c r="T1026" s="40">
        <f>S1026*H1026</f>
        <v>0</v>
      </c>
      <c r="AR1026" s="41" t="s">
        <v>171</v>
      </c>
      <c r="AT1026" s="41" t="s">
        <v>36</v>
      </c>
      <c r="AU1026" s="41" t="s">
        <v>20</v>
      </c>
      <c r="AY1026" s="8" t="s">
        <v>34</v>
      </c>
      <c r="BE1026" s="42">
        <f>IF(N1026="základní",J1026,0)</f>
        <v>0</v>
      </c>
      <c r="BF1026" s="42">
        <f>IF(N1026="snížená",J1026,0)</f>
        <v>0</v>
      </c>
      <c r="BG1026" s="42">
        <f>IF(N1026="zákl. přenesená",J1026,0)</f>
        <v>0</v>
      </c>
      <c r="BH1026" s="42">
        <f>IF(N1026="sníž. přenesená",J1026,0)</f>
        <v>0</v>
      </c>
      <c r="BI1026" s="42">
        <f>IF(N1026="nulová",J1026,0)</f>
        <v>0</v>
      </c>
      <c r="BJ1026" s="8" t="s">
        <v>19</v>
      </c>
      <c r="BK1026" s="42">
        <f>ROUND(I1026*H1026,2)</f>
        <v>0</v>
      </c>
      <c r="BL1026" s="8" t="s">
        <v>171</v>
      </c>
      <c r="BM1026" s="41" t="s">
        <v>617</v>
      </c>
    </row>
    <row r="1027" spans="2:65" s="1" customFormat="1" hidden="1" outlineLevel="1" x14ac:dyDescent="0.2">
      <c r="B1027" s="12"/>
      <c r="D1027" s="43" t="s">
        <v>40</v>
      </c>
      <c r="F1027" s="44" t="s">
        <v>618</v>
      </c>
      <c r="H1027" s="42"/>
      <c r="J1027" s="78"/>
      <c r="L1027" s="12"/>
      <c r="M1027" s="45"/>
      <c r="T1027" s="15"/>
      <c r="AT1027" s="8" t="s">
        <v>40</v>
      </c>
      <c r="AU1027" s="8" t="s">
        <v>20</v>
      </c>
    </row>
    <row r="1028" spans="2:65" s="4" customFormat="1" hidden="1" outlineLevel="1" x14ac:dyDescent="0.2">
      <c r="B1028" s="46"/>
      <c r="D1028" s="47" t="s">
        <v>42</v>
      </c>
      <c r="E1028" s="48" t="s">
        <v>0</v>
      </c>
      <c r="F1028" s="49" t="s">
        <v>43</v>
      </c>
      <c r="H1028" s="119" t="s">
        <v>0</v>
      </c>
      <c r="J1028" s="79"/>
      <c r="L1028" s="46"/>
      <c r="M1028" s="50"/>
      <c r="T1028" s="51"/>
      <c r="AT1028" s="48" t="s">
        <v>42</v>
      </c>
      <c r="AU1028" s="48" t="s">
        <v>20</v>
      </c>
      <c r="AV1028" s="4" t="s">
        <v>19</v>
      </c>
      <c r="AW1028" s="4" t="s">
        <v>10</v>
      </c>
      <c r="AX1028" s="4" t="s">
        <v>18</v>
      </c>
      <c r="AY1028" s="48" t="s">
        <v>34</v>
      </c>
    </row>
    <row r="1029" spans="2:65" s="4" customFormat="1" hidden="1" outlineLevel="1" x14ac:dyDescent="0.2">
      <c r="B1029" s="46"/>
      <c r="D1029" s="47" t="s">
        <v>42</v>
      </c>
      <c r="E1029" s="48" t="s">
        <v>0</v>
      </c>
      <c r="F1029" s="49" t="s">
        <v>613</v>
      </c>
      <c r="H1029" s="119" t="s">
        <v>0</v>
      </c>
      <c r="J1029" s="79"/>
      <c r="L1029" s="46"/>
      <c r="M1029" s="50"/>
      <c r="T1029" s="51"/>
      <c r="AT1029" s="48" t="s">
        <v>42</v>
      </c>
      <c r="AU1029" s="48" t="s">
        <v>20</v>
      </c>
      <c r="AV1029" s="4" t="s">
        <v>19</v>
      </c>
      <c r="AW1029" s="4" t="s">
        <v>10</v>
      </c>
      <c r="AX1029" s="4" t="s">
        <v>18</v>
      </c>
      <c r="AY1029" s="48" t="s">
        <v>34</v>
      </c>
    </row>
    <row r="1030" spans="2:65" s="4" customFormat="1" hidden="1" outlineLevel="1" x14ac:dyDescent="0.2">
      <c r="B1030" s="46"/>
      <c r="D1030" s="47" t="s">
        <v>42</v>
      </c>
      <c r="E1030" s="48" t="s">
        <v>0</v>
      </c>
      <c r="F1030" s="49" t="s">
        <v>117</v>
      </c>
      <c r="H1030" s="119" t="s">
        <v>0</v>
      </c>
      <c r="J1030" s="79"/>
      <c r="L1030" s="46"/>
      <c r="M1030" s="50"/>
      <c r="T1030" s="51"/>
      <c r="AT1030" s="48" t="s">
        <v>42</v>
      </c>
      <c r="AU1030" s="48" t="s">
        <v>20</v>
      </c>
      <c r="AV1030" s="4" t="s">
        <v>19</v>
      </c>
      <c r="AW1030" s="4" t="s">
        <v>10</v>
      </c>
      <c r="AX1030" s="4" t="s">
        <v>18</v>
      </c>
      <c r="AY1030" s="48" t="s">
        <v>34</v>
      </c>
    </row>
    <row r="1031" spans="2:65" s="5" customFormat="1" hidden="1" outlineLevel="1" x14ac:dyDescent="0.2">
      <c r="B1031" s="52"/>
      <c r="D1031" s="47" t="s">
        <v>42</v>
      </c>
      <c r="E1031" s="53" t="s">
        <v>0</v>
      </c>
      <c r="F1031" s="54" t="s">
        <v>619</v>
      </c>
      <c r="H1031" s="120">
        <v>0.54</v>
      </c>
      <c r="J1031" s="80"/>
      <c r="L1031" s="52"/>
      <c r="M1031" s="55"/>
      <c r="T1031" s="56"/>
      <c r="AT1031" s="53" t="s">
        <v>42</v>
      </c>
      <c r="AU1031" s="53" t="s">
        <v>20</v>
      </c>
      <c r="AV1031" s="5" t="s">
        <v>20</v>
      </c>
      <c r="AW1031" s="5" t="s">
        <v>10</v>
      </c>
      <c r="AX1031" s="5" t="s">
        <v>19</v>
      </c>
      <c r="AY1031" s="53" t="s">
        <v>34</v>
      </c>
    </row>
    <row r="1032" spans="2:65" s="1" customFormat="1" ht="49.15" customHeight="1" collapsed="1" x14ac:dyDescent="0.2">
      <c r="B1032" s="31"/>
      <c r="C1032" s="32">
        <v>126</v>
      </c>
      <c r="D1032" s="32" t="s">
        <v>36</v>
      </c>
      <c r="E1032" s="33" t="s">
        <v>620</v>
      </c>
      <c r="F1032" s="34" t="s">
        <v>621</v>
      </c>
      <c r="G1032" s="35" t="s">
        <v>518</v>
      </c>
      <c r="H1032" s="36">
        <v>8.0000000000000002E-3</v>
      </c>
      <c r="I1032" s="36"/>
      <c r="J1032" s="69">
        <f t="shared" ref="J1032" si="35">I1032*H1032</f>
        <v>0</v>
      </c>
      <c r="K1032" s="34" t="s">
        <v>38</v>
      </c>
      <c r="L1032" s="12"/>
      <c r="M1032" s="37" t="s">
        <v>0</v>
      </c>
      <c r="N1032" s="38" t="s">
        <v>13</v>
      </c>
      <c r="O1032" s="39">
        <v>1.863</v>
      </c>
      <c r="P1032" s="39">
        <f>O1032*H1032</f>
        <v>1.4904000000000001E-2</v>
      </c>
      <c r="Q1032" s="39">
        <v>0</v>
      </c>
      <c r="R1032" s="39">
        <f>Q1032*H1032</f>
        <v>0</v>
      </c>
      <c r="S1032" s="39">
        <v>0</v>
      </c>
      <c r="T1032" s="40">
        <f>S1032*H1032</f>
        <v>0</v>
      </c>
      <c r="AR1032" s="41" t="s">
        <v>171</v>
      </c>
      <c r="AT1032" s="41" t="s">
        <v>36</v>
      </c>
      <c r="AU1032" s="41" t="s">
        <v>20</v>
      </c>
      <c r="AY1032" s="8" t="s">
        <v>34</v>
      </c>
      <c r="BE1032" s="42">
        <f>IF(N1032="základní",J1032,0)</f>
        <v>0</v>
      </c>
      <c r="BF1032" s="42">
        <f>IF(N1032="snížená",J1032,0)</f>
        <v>0</v>
      </c>
      <c r="BG1032" s="42">
        <f>IF(N1032="zákl. přenesená",J1032,0)</f>
        <v>0</v>
      </c>
      <c r="BH1032" s="42">
        <f>IF(N1032="sníž. přenesená",J1032,0)</f>
        <v>0</v>
      </c>
      <c r="BI1032" s="42">
        <f>IF(N1032="nulová",J1032,0)</f>
        <v>0</v>
      </c>
      <c r="BJ1032" s="8" t="s">
        <v>19</v>
      </c>
      <c r="BK1032" s="42">
        <f>ROUND(I1032*H1032,2)</f>
        <v>0</v>
      </c>
      <c r="BL1032" s="8" t="s">
        <v>171</v>
      </c>
      <c r="BM1032" s="41" t="s">
        <v>622</v>
      </c>
    </row>
    <row r="1033" spans="2:65" s="1" customFormat="1" ht="49.15" customHeight="1" x14ac:dyDescent="0.2">
      <c r="B1033" s="31"/>
      <c r="C1033" s="32">
        <v>127</v>
      </c>
      <c r="D1033" s="32" t="s">
        <v>36</v>
      </c>
      <c r="E1033" s="33" t="s">
        <v>623</v>
      </c>
      <c r="F1033" s="34" t="s">
        <v>624</v>
      </c>
      <c r="G1033" s="35" t="s">
        <v>518</v>
      </c>
      <c r="H1033" s="36">
        <v>8.0000000000000002E-3</v>
      </c>
      <c r="I1033" s="36"/>
      <c r="J1033" s="69">
        <f t="shared" ref="J1033" si="36">I1033*H1033</f>
        <v>0</v>
      </c>
      <c r="K1033" s="34" t="s">
        <v>38</v>
      </c>
      <c r="L1033" s="12"/>
      <c r="M1033" s="37" t="s">
        <v>0</v>
      </c>
      <c r="N1033" s="38" t="s">
        <v>13</v>
      </c>
      <c r="O1033" s="39">
        <v>1.57</v>
      </c>
      <c r="P1033" s="39">
        <f>O1033*H1033</f>
        <v>1.256E-2</v>
      </c>
      <c r="Q1033" s="39">
        <v>0</v>
      </c>
      <c r="R1033" s="39">
        <f>Q1033*H1033</f>
        <v>0</v>
      </c>
      <c r="S1033" s="39">
        <v>0</v>
      </c>
      <c r="T1033" s="40">
        <f>S1033*H1033</f>
        <v>0</v>
      </c>
      <c r="AR1033" s="41" t="s">
        <v>171</v>
      </c>
      <c r="AT1033" s="41" t="s">
        <v>36</v>
      </c>
      <c r="AU1033" s="41" t="s">
        <v>20</v>
      </c>
      <c r="AY1033" s="8" t="s">
        <v>34</v>
      </c>
      <c r="BE1033" s="42">
        <f>IF(N1033="základní",J1033,0)</f>
        <v>0</v>
      </c>
      <c r="BF1033" s="42">
        <f>IF(N1033="snížená",J1033,0)</f>
        <v>0</v>
      </c>
      <c r="BG1033" s="42">
        <f>IF(N1033="zákl. přenesená",J1033,0)</f>
        <v>0</v>
      </c>
      <c r="BH1033" s="42">
        <f>IF(N1033="sníž. přenesená",J1033,0)</f>
        <v>0</v>
      </c>
      <c r="BI1033" s="42">
        <f>IF(N1033="nulová",J1033,0)</f>
        <v>0</v>
      </c>
      <c r="BJ1033" s="8" t="s">
        <v>19</v>
      </c>
      <c r="BK1033" s="42">
        <f>ROUND(I1033*H1033,2)</f>
        <v>0</v>
      </c>
      <c r="BL1033" s="8" t="s">
        <v>171</v>
      </c>
      <c r="BM1033" s="41" t="s">
        <v>625</v>
      </c>
    </row>
    <row r="1034" spans="2:65" s="1" customFormat="1" ht="62.65" customHeight="1" x14ac:dyDescent="0.2">
      <c r="B1034" s="31"/>
      <c r="C1034" s="32">
        <v>128</v>
      </c>
      <c r="D1034" s="32" t="s">
        <v>36</v>
      </c>
      <c r="E1034" s="33" t="s">
        <v>626</v>
      </c>
      <c r="F1034" s="34" t="s">
        <v>627</v>
      </c>
      <c r="G1034" s="35" t="s">
        <v>518</v>
      </c>
      <c r="H1034" s="36">
        <v>0.125</v>
      </c>
      <c r="I1034" s="36"/>
      <c r="J1034" s="69">
        <f t="shared" ref="J1034" si="37">I1034*H1034</f>
        <v>0</v>
      </c>
      <c r="K1034" s="34" t="s">
        <v>38</v>
      </c>
      <c r="L1034" s="12"/>
      <c r="M1034" s="37" t="s">
        <v>0</v>
      </c>
      <c r="N1034" s="38" t="s">
        <v>13</v>
      </c>
      <c r="O1034" s="39">
        <v>1.32</v>
      </c>
      <c r="P1034" s="39">
        <f>O1034*H1034</f>
        <v>0.16500000000000001</v>
      </c>
      <c r="Q1034" s="39">
        <v>0</v>
      </c>
      <c r="R1034" s="39">
        <f>Q1034*H1034</f>
        <v>0</v>
      </c>
      <c r="S1034" s="39">
        <v>0</v>
      </c>
      <c r="T1034" s="40">
        <f>S1034*H1034</f>
        <v>0</v>
      </c>
      <c r="AR1034" s="41" t="s">
        <v>171</v>
      </c>
      <c r="AT1034" s="41" t="s">
        <v>36</v>
      </c>
      <c r="AU1034" s="41" t="s">
        <v>20</v>
      </c>
      <c r="AY1034" s="8" t="s">
        <v>34</v>
      </c>
      <c r="BE1034" s="42">
        <f>IF(N1034="základní",J1034,0)</f>
        <v>0</v>
      </c>
      <c r="BF1034" s="42">
        <f>IF(N1034="snížená",J1034,0)</f>
        <v>0</v>
      </c>
      <c r="BG1034" s="42">
        <f>IF(N1034="zákl. přenesená",J1034,0)</f>
        <v>0</v>
      </c>
      <c r="BH1034" s="42">
        <f>IF(N1034="sníž. přenesená",J1034,0)</f>
        <v>0</v>
      </c>
      <c r="BI1034" s="42">
        <f>IF(N1034="nulová",J1034,0)</f>
        <v>0</v>
      </c>
      <c r="BJ1034" s="8" t="s">
        <v>19</v>
      </c>
      <c r="BK1034" s="42">
        <f>ROUND(I1034*H1034,2)</f>
        <v>0</v>
      </c>
      <c r="BL1034" s="8" t="s">
        <v>171</v>
      </c>
      <c r="BM1034" s="41" t="s">
        <v>628</v>
      </c>
    </row>
    <row r="1035" spans="2:65" s="3" customFormat="1" ht="22.9" customHeight="1" x14ac:dyDescent="0.2">
      <c r="B1035" s="23"/>
      <c r="D1035" s="24" t="s">
        <v>17</v>
      </c>
      <c r="E1035" s="30" t="s">
        <v>629</v>
      </c>
      <c r="F1035" s="30" t="s">
        <v>630</v>
      </c>
      <c r="H1035" s="118"/>
      <c r="J1035" s="82"/>
      <c r="L1035" s="23"/>
      <c r="M1035" s="25"/>
      <c r="P1035" s="26">
        <f>SUM(P1036:P1040)</f>
        <v>0.33456400000000003</v>
      </c>
      <c r="R1035" s="26">
        <f>SUM(R1036:R1040)</f>
        <v>2.2000000000000001E-3</v>
      </c>
      <c r="T1035" s="27">
        <f>SUM(T1036:T1040)</f>
        <v>0</v>
      </c>
      <c r="AR1035" s="24" t="s">
        <v>20</v>
      </c>
      <c r="AT1035" s="28" t="s">
        <v>17</v>
      </c>
      <c r="AU1035" s="28" t="s">
        <v>19</v>
      </c>
      <c r="AY1035" s="24" t="s">
        <v>34</v>
      </c>
      <c r="BK1035" s="29">
        <f>SUM(BK1036:BK1040)</f>
        <v>0</v>
      </c>
    </row>
    <row r="1036" spans="2:65" s="1" customFormat="1" ht="24.2" customHeight="1" x14ac:dyDescent="0.2">
      <c r="B1036" s="31"/>
      <c r="C1036" s="32">
        <v>129</v>
      </c>
      <c r="D1036" s="32" t="s">
        <v>36</v>
      </c>
      <c r="E1036" s="33" t="s">
        <v>631</v>
      </c>
      <c r="F1036" s="34" t="s">
        <v>632</v>
      </c>
      <c r="G1036" s="35" t="s">
        <v>70</v>
      </c>
      <c r="H1036" s="36">
        <v>1</v>
      </c>
      <c r="I1036" s="36"/>
      <c r="J1036" s="69">
        <f t="shared" ref="J1036" si="38">I1036*H1036</f>
        <v>0</v>
      </c>
      <c r="K1036" s="34" t="s">
        <v>38</v>
      </c>
      <c r="L1036" s="12"/>
      <c r="M1036" s="37" t="s">
        <v>0</v>
      </c>
      <c r="N1036" s="38" t="s">
        <v>13</v>
      </c>
      <c r="O1036" s="39">
        <v>0.32900000000000001</v>
      </c>
      <c r="P1036" s="39">
        <f>O1036*H1036</f>
        <v>0.32900000000000001</v>
      </c>
      <c r="Q1036" s="39">
        <v>0</v>
      </c>
      <c r="R1036" s="39">
        <f>Q1036*H1036</f>
        <v>0</v>
      </c>
      <c r="S1036" s="39">
        <v>0</v>
      </c>
      <c r="T1036" s="40">
        <f>S1036*H1036</f>
        <v>0</v>
      </c>
      <c r="AR1036" s="41" t="s">
        <v>171</v>
      </c>
      <c r="AT1036" s="41" t="s">
        <v>36</v>
      </c>
      <c r="AU1036" s="41" t="s">
        <v>20</v>
      </c>
      <c r="AY1036" s="8" t="s">
        <v>34</v>
      </c>
      <c r="BE1036" s="42">
        <f>IF(N1036="základní",J1036,0)</f>
        <v>0</v>
      </c>
      <c r="BF1036" s="42">
        <f>IF(N1036="snížená",J1036,0)</f>
        <v>0</v>
      </c>
      <c r="BG1036" s="42">
        <f>IF(N1036="zákl. přenesená",J1036,0)</f>
        <v>0</v>
      </c>
      <c r="BH1036" s="42">
        <f>IF(N1036="sníž. přenesená",J1036,0)</f>
        <v>0</v>
      </c>
      <c r="BI1036" s="42">
        <f>IF(N1036="nulová",J1036,0)</f>
        <v>0</v>
      </c>
      <c r="BJ1036" s="8" t="s">
        <v>19</v>
      </c>
      <c r="BK1036" s="42">
        <f>ROUND(I1036*H1036,2)</f>
        <v>0</v>
      </c>
      <c r="BL1036" s="8" t="s">
        <v>171</v>
      </c>
      <c r="BM1036" s="41" t="s">
        <v>633</v>
      </c>
    </row>
    <row r="1037" spans="2:65" s="4" customFormat="1" x14ac:dyDescent="0.2">
      <c r="B1037" s="46"/>
      <c r="D1037" s="47" t="s">
        <v>42</v>
      </c>
      <c r="E1037" s="48" t="s">
        <v>0</v>
      </c>
      <c r="F1037" s="49" t="s">
        <v>43</v>
      </c>
      <c r="H1037" s="119" t="s">
        <v>0</v>
      </c>
      <c r="J1037" s="79"/>
      <c r="L1037" s="46"/>
      <c r="M1037" s="50"/>
      <c r="T1037" s="51"/>
      <c r="AT1037" s="48" t="s">
        <v>42</v>
      </c>
      <c r="AU1037" s="48" t="s">
        <v>20</v>
      </c>
      <c r="AV1037" s="4" t="s">
        <v>19</v>
      </c>
      <c r="AW1037" s="4" t="s">
        <v>10</v>
      </c>
      <c r="AX1037" s="4" t="s">
        <v>18</v>
      </c>
      <c r="AY1037" s="48" t="s">
        <v>34</v>
      </c>
    </row>
    <row r="1038" spans="2:65" s="5" customFormat="1" x14ac:dyDescent="0.2">
      <c r="B1038" s="52"/>
      <c r="D1038" s="47" t="s">
        <v>42</v>
      </c>
      <c r="E1038" s="53" t="s">
        <v>0</v>
      </c>
      <c r="F1038" s="54" t="s">
        <v>634</v>
      </c>
      <c r="H1038" s="120">
        <v>1</v>
      </c>
      <c r="J1038" s="80"/>
      <c r="L1038" s="52"/>
      <c r="M1038" s="55"/>
      <c r="T1038" s="56"/>
      <c r="AT1038" s="53" t="s">
        <v>42</v>
      </c>
      <c r="AU1038" s="53" t="s">
        <v>20</v>
      </c>
      <c r="AV1038" s="5" t="s">
        <v>20</v>
      </c>
      <c r="AW1038" s="5" t="s">
        <v>10</v>
      </c>
      <c r="AX1038" s="5" t="s">
        <v>19</v>
      </c>
      <c r="AY1038" s="53" t="s">
        <v>34</v>
      </c>
    </row>
    <row r="1039" spans="2:65" s="110" customFormat="1" ht="16.5" customHeight="1" x14ac:dyDescent="0.2">
      <c r="B1039" s="99"/>
      <c r="C1039" s="100">
        <v>130</v>
      </c>
      <c r="D1039" s="100" t="s">
        <v>283</v>
      </c>
      <c r="E1039" s="101" t="s">
        <v>635</v>
      </c>
      <c r="F1039" s="102" t="s">
        <v>636</v>
      </c>
      <c r="G1039" s="103" t="s">
        <v>70</v>
      </c>
      <c r="H1039" s="104">
        <v>1</v>
      </c>
      <c r="I1039" s="104"/>
      <c r="J1039" s="69">
        <f t="shared" ref="J1039:J1040" si="39">I1039*H1039</f>
        <v>0</v>
      </c>
      <c r="K1039" s="102" t="s">
        <v>38</v>
      </c>
      <c r="L1039" s="105"/>
      <c r="M1039" s="106" t="s">
        <v>0</v>
      </c>
      <c r="N1039" s="107" t="s">
        <v>13</v>
      </c>
      <c r="O1039" s="108">
        <v>0</v>
      </c>
      <c r="P1039" s="108">
        <f>O1039*H1039</f>
        <v>0</v>
      </c>
      <c r="Q1039" s="108">
        <v>2.2000000000000001E-3</v>
      </c>
      <c r="R1039" s="108">
        <f>Q1039*H1039</f>
        <v>2.2000000000000001E-3</v>
      </c>
      <c r="S1039" s="108">
        <v>0</v>
      </c>
      <c r="T1039" s="109">
        <f>S1039*H1039</f>
        <v>0</v>
      </c>
      <c r="AR1039" s="41" t="s">
        <v>262</v>
      </c>
      <c r="AT1039" s="41" t="s">
        <v>283</v>
      </c>
      <c r="AU1039" s="41" t="s">
        <v>20</v>
      </c>
      <c r="AY1039" s="111" t="s">
        <v>34</v>
      </c>
      <c r="BE1039" s="112">
        <f>IF(N1039="základní",J1039,0)</f>
        <v>0</v>
      </c>
      <c r="BF1039" s="112">
        <f>IF(N1039="snížená",J1039,0)</f>
        <v>0</v>
      </c>
      <c r="BG1039" s="112">
        <f>IF(N1039="zákl. přenesená",J1039,0)</f>
        <v>0</v>
      </c>
      <c r="BH1039" s="112">
        <f>IF(N1039="sníž. přenesená",J1039,0)</f>
        <v>0</v>
      </c>
      <c r="BI1039" s="112">
        <f>IF(N1039="nulová",J1039,0)</f>
        <v>0</v>
      </c>
      <c r="BJ1039" s="111" t="s">
        <v>19</v>
      </c>
      <c r="BK1039" s="112">
        <f>ROUND(I1039*H1039,2)</f>
        <v>0</v>
      </c>
      <c r="BL1039" s="111" t="s">
        <v>171</v>
      </c>
      <c r="BM1039" s="41" t="s">
        <v>637</v>
      </c>
    </row>
    <row r="1040" spans="2:65" s="1" customFormat="1" ht="49.15" customHeight="1" x14ac:dyDescent="0.2">
      <c r="B1040" s="31"/>
      <c r="C1040" s="32">
        <v>131</v>
      </c>
      <c r="D1040" s="32" t="s">
        <v>36</v>
      </c>
      <c r="E1040" s="33" t="s">
        <v>638</v>
      </c>
      <c r="F1040" s="34" t="s">
        <v>639</v>
      </c>
      <c r="G1040" s="35" t="s">
        <v>518</v>
      </c>
      <c r="H1040" s="36">
        <v>2E-3</v>
      </c>
      <c r="I1040" s="36"/>
      <c r="J1040" s="69">
        <f t="shared" si="39"/>
        <v>0</v>
      </c>
      <c r="K1040" s="34" t="s">
        <v>38</v>
      </c>
      <c r="L1040" s="12"/>
      <c r="M1040" s="37" t="s">
        <v>0</v>
      </c>
      <c r="N1040" s="38" t="s">
        <v>13</v>
      </c>
      <c r="O1040" s="39">
        <v>2.782</v>
      </c>
      <c r="P1040" s="39">
        <f>O1040*H1040</f>
        <v>5.5640000000000004E-3</v>
      </c>
      <c r="Q1040" s="39">
        <v>0</v>
      </c>
      <c r="R1040" s="39">
        <f>Q1040*H1040</f>
        <v>0</v>
      </c>
      <c r="S1040" s="39">
        <v>0</v>
      </c>
      <c r="T1040" s="40">
        <f>S1040*H1040</f>
        <v>0</v>
      </c>
      <c r="AR1040" s="41" t="s">
        <v>171</v>
      </c>
      <c r="AT1040" s="41" t="s">
        <v>36</v>
      </c>
      <c r="AU1040" s="41" t="s">
        <v>20</v>
      </c>
      <c r="AY1040" s="8" t="s">
        <v>34</v>
      </c>
      <c r="BE1040" s="42">
        <f>IF(N1040="základní",J1040,0)</f>
        <v>0</v>
      </c>
      <c r="BF1040" s="42">
        <f>IF(N1040="snížená",J1040,0)</f>
        <v>0</v>
      </c>
      <c r="BG1040" s="42">
        <f>IF(N1040="zákl. přenesená",J1040,0)</f>
        <v>0</v>
      </c>
      <c r="BH1040" s="42">
        <f>IF(N1040="sníž. přenesená",J1040,0)</f>
        <v>0</v>
      </c>
      <c r="BI1040" s="42">
        <f>IF(N1040="nulová",J1040,0)</f>
        <v>0</v>
      </c>
      <c r="BJ1040" s="8" t="s">
        <v>19</v>
      </c>
      <c r="BK1040" s="42">
        <f>ROUND(I1040*H1040,2)</f>
        <v>0</v>
      </c>
      <c r="BL1040" s="8" t="s">
        <v>171</v>
      </c>
      <c r="BM1040" s="41" t="s">
        <v>640</v>
      </c>
    </row>
    <row r="1041" spans="2:65" s="3" customFormat="1" ht="22.9" customHeight="1" x14ac:dyDescent="0.2">
      <c r="B1041" s="23"/>
      <c r="D1041" s="24" t="s">
        <v>17</v>
      </c>
      <c r="E1041" s="30" t="s">
        <v>641</v>
      </c>
      <c r="F1041" s="30" t="s">
        <v>642</v>
      </c>
      <c r="H1041" s="118"/>
      <c r="J1041" s="82"/>
      <c r="L1041" s="23"/>
      <c r="M1041" s="25"/>
      <c r="P1041" s="26">
        <f>SUM(P1042:P1049)</f>
        <v>17.116802</v>
      </c>
      <c r="R1041" s="26">
        <f>SUM(R1042:R1049)</f>
        <v>9.8000000000000004E-2</v>
      </c>
      <c r="T1041" s="27">
        <f>SUM(T1042:T1049)</f>
        <v>0</v>
      </c>
      <c r="AR1041" s="24" t="s">
        <v>20</v>
      </c>
      <c r="AT1041" s="28" t="s">
        <v>17</v>
      </c>
      <c r="AU1041" s="28" t="s">
        <v>19</v>
      </c>
      <c r="AY1041" s="24" t="s">
        <v>34</v>
      </c>
      <c r="BK1041" s="29">
        <f>SUM(BK1042:BK1049)</f>
        <v>0</v>
      </c>
    </row>
    <row r="1042" spans="2:65" s="110" customFormat="1" ht="24.2" customHeight="1" x14ac:dyDescent="0.2">
      <c r="B1042" s="99"/>
      <c r="C1042" s="100">
        <v>132</v>
      </c>
      <c r="D1042" s="100" t="s">
        <v>283</v>
      </c>
      <c r="E1042" s="101" t="s">
        <v>645</v>
      </c>
      <c r="F1042" s="102" t="s">
        <v>915</v>
      </c>
      <c r="G1042" s="103" t="s">
        <v>70</v>
      </c>
      <c r="H1042" s="104">
        <v>4</v>
      </c>
      <c r="I1042" s="104"/>
      <c r="J1042" s="69">
        <f t="shared" ref="J1042:J1043" si="40">I1042*H1042</f>
        <v>0</v>
      </c>
      <c r="K1042" s="102" t="s">
        <v>38</v>
      </c>
      <c r="L1042" s="105"/>
      <c r="M1042" s="106" t="s">
        <v>0</v>
      </c>
      <c r="N1042" s="107" t="s">
        <v>13</v>
      </c>
      <c r="O1042" s="108">
        <v>0</v>
      </c>
      <c r="P1042" s="108">
        <f>O1042*H1042</f>
        <v>0</v>
      </c>
      <c r="Q1042" s="108">
        <v>1.6E-2</v>
      </c>
      <c r="R1042" s="108">
        <f>Q1042*H1042</f>
        <v>6.4000000000000001E-2</v>
      </c>
      <c r="S1042" s="108">
        <v>0</v>
      </c>
      <c r="T1042" s="109">
        <f>S1042*H1042</f>
        <v>0</v>
      </c>
      <c r="AR1042" s="41" t="s">
        <v>262</v>
      </c>
      <c r="AT1042" s="41" t="s">
        <v>283</v>
      </c>
      <c r="AU1042" s="41" t="s">
        <v>20</v>
      </c>
      <c r="AY1042" s="111" t="s">
        <v>34</v>
      </c>
      <c r="BE1042" s="112">
        <f>IF(N1042="základní",J1042,0)</f>
        <v>0</v>
      </c>
      <c r="BF1042" s="112">
        <f>IF(N1042="snížená",J1042,0)</f>
        <v>0</v>
      </c>
      <c r="BG1042" s="112">
        <f>IF(N1042="zákl. přenesená",J1042,0)</f>
        <v>0</v>
      </c>
      <c r="BH1042" s="112">
        <f>IF(N1042="sníž. přenesená",J1042,0)</f>
        <v>0</v>
      </c>
      <c r="BI1042" s="112">
        <f>IF(N1042="nulová",J1042,0)</f>
        <v>0</v>
      </c>
      <c r="BJ1042" s="111" t="s">
        <v>19</v>
      </c>
      <c r="BK1042" s="112">
        <f>ROUND(I1042*H1042,2)</f>
        <v>0</v>
      </c>
      <c r="BL1042" s="111" t="s">
        <v>171</v>
      </c>
      <c r="BM1042" s="41" t="s">
        <v>646</v>
      </c>
    </row>
    <row r="1043" spans="2:65" s="110" customFormat="1" ht="37.9" customHeight="1" x14ac:dyDescent="0.2">
      <c r="B1043" s="99"/>
      <c r="C1043" s="32">
        <v>133</v>
      </c>
      <c r="D1043" s="32" t="s">
        <v>36</v>
      </c>
      <c r="E1043" s="33" t="s">
        <v>643</v>
      </c>
      <c r="F1043" s="34" t="s">
        <v>644</v>
      </c>
      <c r="G1043" s="35" t="s">
        <v>70</v>
      </c>
      <c r="H1043" s="36">
        <v>4</v>
      </c>
      <c r="I1043" s="36"/>
      <c r="J1043" s="69">
        <f t="shared" si="40"/>
        <v>0</v>
      </c>
      <c r="K1043" s="34" t="s">
        <v>38</v>
      </c>
      <c r="L1043" s="113"/>
      <c r="M1043" s="114" t="s">
        <v>0</v>
      </c>
      <c r="N1043" s="115" t="s">
        <v>13</v>
      </c>
      <c r="O1043" s="108">
        <v>1.6819999999999999</v>
      </c>
      <c r="P1043" s="108">
        <f>O1043*H1043</f>
        <v>6.7279999999999998</v>
      </c>
      <c r="Q1043" s="108">
        <v>0</v>
      </c>
      <c r="R1043" s="108">
        <f>Q1043*H1043</f>
        <v>0</v>
      </c>
      <c r="S1043" s="108">
        <v>0</v>
      </c>
      <c r="T1043" s="109">
        <f>S1043*H1043</f>
        <v>0</v>
      </c>
      <c r="AR1043" s="41" t="s">
        <v>171</v>
      </c>
      <c r="AT1043" s="41" t="s">
        <v>36</v>
      </c>
      <c r="AU1043" s="41" t="s">
        <v>20</v>
      </c>
      <c r="AY1043" s="111" t="s">
        <v>34</v>
      </c>
      <c r="BE1043" s="112">
        <f>IF(N1043="základní",J1043,0)</f>
        <v>0</v>
      </c>
      <c r="BF1043" s="112">
        <f>IF(N1043="snížená",J1043,0)</f>
        <v>0</v>
      </c>
      <c r="BG1043" s="112">
        <f>IF(N1043="zákl. přenesená",J1043,0)</f>
        <v>0</v>
      </c>
      <c r="BH1043" s="112">
        <f>IF(N1043="sníž. přenesená",J1043,0)</f>
        <v>0</v>
      </c>
      <c r="BI1043" s="112">
        <f>IF(N1043="nulová",J1043,0)</f>
        <v>0</v>
      </c>
      <c r="BJ1043" s="111" t="s">
        <v>19</v>
      </c>
      <c r="BK1043" s="112">
        <f>ROUND(I1043*H1043,2)</f>
        <v>0</v>
      </c>
      <c r="BL1043" s="111" t="s">
        <v>171</v>
      </c>
      <c r="BM1043" s="41" t="s">
        <v>647</v>
      </c>
    </row>
    <row r="1044" spans="2:65" s="110" customFormat="1" ht="37.9" customHeight="1" x14ac:dyDescent="0.2">
      <c r="B1044" s="99"/>
      <c r="C1044" s="32">
        <v>134</v>
      </c>
      <c r="D1044" s="32" t="s">
        <v>36</v>
      </c>
      <c r="E1044" s="33" t="s">
        <v>648</v>
      </c>
      <c r="F1044" s="34" t="s">
        <v>649</v>
      </c>
      <c r="G1044" s="35" t="s">
        <v>70</v>
      </c>
      <c r="H1044" s="36">
        <v>2</v>
      </c>
      <c r="I1044" s="36"/>
      <c r="J1044" s="69">
        <f t="shared" ref="J1044" si="41">I1044*H1044</f>
        <v>0</v>
      </c>
      <c r="K1044" s="34" t="s">
        <v>38</v>
      </c>
      <c r="L1044" s="113"/>
      <c r="M1044" s="114" t="s">
        <v>0</v>
      </c>
      <c r="N1044" s="115" t="s">
        <v>13</v>
      </c>
      <c r="O1044" s="108">
        <v>1.825</v>
      </c>
      <c r="P1044" s="108">
        <f>O1044*H1044</f>
        <v>3.65</v>
      </c>
      <c r="Q1044" s="108">
        <v>0</v>
      </c>
      <c r="R1044" s="108">
        <f>Q1044*H1044</f>
        <v>0</v>
      </c>
      <c r="S1044" s="108">
        <v>0</v>
      </c>
      <c r="T1044" s="109">
        <f>S1044*H1044</f>
        <v>0</v>
      </c>
      <c r="AR1044" s="41" t="s">
        <v>171</v>
      </c>
      <c r="AT1044" s="41" t="s">
        <v>36</v>
      </c>
      <c r="AU1044" s="41" t="s">
        <v>20</v>
      </c>
      <c r="AY1044" s="111" t="s">
        <v>34</v>
      </c>
      <c r="BE1044" s="112">
        <f>IF(N1044="základní",J1044,0)</f>
        <v>0</v>
      </c>
      <c r="BF1044" s="112">
        <f>IF(N1044="snížená",J1044,0)</f>
        <v>0</v>
      </c>
      <c r="BG1044" s="112">
        <f>IF(N1044="zákl. přenesená",J1044,0)</f>
        <v>0</v>
      </c>
      <c r="BH1044" s="112">
        <f>IF(N1044="sníž. přenesená",J1044,0)</f>
        <v>0</v>
      </c>
      <c r="BI1044" s="112">
        <f>IF(N1044="nulová",J1044,0)</f>
        <v>0</v>
      </c>
      <c r="BJ1044" s="111" t="s">
        <v>19</v>
      </c>
      <c r="BK1044" s="112">
        <f>ROUND(I1044*H1044,2)</f>
        <v>0</v>
      </c>
      <c r="BL1044" s="111" t="s">
        <v>171</v>
      </c>
      <c r="BM1044" s="41" t="s">
        <v>650</v>
      </c>
    </row>
    <row r="1045" spans="2:65" s="110" customFormat="1" ht="24.2" customHeight="1" x14ac:dyDescent="0.2">
      <c r="B1045" s="99"/>
      <c r="C1045" s="100">
        <v>135</v>
      </c>
      <c r="D1045" s="100" t="s">
        <v>283</v>
      </c>
      <c r="E1045" s="101" t="s">
        <v>651</v>
      </c>
      <c r="F1045" s="102" t="s">
        <v>916</v>
      </c>
      <c r="G1045" s="103" t="s">
        <v>70</v>
      </c>
      <c r="H1045" s="104">
        <v>2</v>
      </c>
      <c r="I1045" s="104"/>
      <c r="J1045" s="69">
        <f t="shared" ref="J1045:J1046" si="42">I1045*H1045</f>
        <v>0</v>
      </c>
      <c r="K1045" s="102" t="s">
        <v>38</v>
      </c>
      <c r="L1045" s="105"/>
      <c r="M1045" s="106" t="s">
        <v>0</v>
      </c>
      <c r="N1045" s="107" t="s">
        <v>13</v>
      </c>
      <c r="O1045" s="108">
        <v>0</v>
      </c>
      <c r="P1045" s="108">
        <f>O1045*H1045</f>
        <v>0</v>
      </c>
      <c r="Q1045" s="108">
        <v>1.7000000000000001E-2</v>
      </c>
      <c r="R1045" s="108">
        <f>Q1045*H1045</f>
        <v>3.4000000000000002E-2</v>
      </c>
      <c r="S1045" s="108">
        <v>0</v>
      </c>
      <c r="T1045" s="109">
        <f>S1045*H1045</f>
        <v>0</v>
      </c>
      <c r="AR1045" s="41" t="s">
        <v>262</v>
      </c>
      <c r="AT1045" s="41" t="s">
        <v>283</v>
      </c>
      <c r="AU1045" s="41" t="s">
        <v>20</v>
      </c>
      <c r="AY1045" s="111" t="s">
        <v>34</v>
      </c>
      <c r="BE1045" s="112">
        <f>IF(N1045="základní",J1045,0)</f>
        <v>0</v>
      </c>
      <c r="BF1045" s="112">
        <f>IF(N1045="snížená",J1045,0)</f>
        <v>0</v>
      </c>
      <c r="BG1045" s="112">
        <f>IF(N1045="zákl. přenesená",J1045,0)</f>
        <v>0</v>
      </c>
      <c r="BH1045" s="112">
        <f>IF(N1045="sníž. přenesená",J1045,0)</f>
        <v>0</v>
      </c>
      <c r="BI1045" s="112">
        <f>IF(N1045="nulová",J1045,0)</f>
        <v>0</v>
      </c>
      <c r="BJ1045" s="111" t="s">
        <v>19</v>
      </c>
      <c r="BK1045" s="112">
        <f>ROUND(I1045*H1045,2)</f>
        <v>0</v>
      </c>
      <c r="BL1045" s="111" t="s">
        <v>171</v>
      </c>
      <c r="BM1045" s="41" t="s">
        <v>652</v>
      </c>
    </row>
    <row r="1046" spans="2:65" s="110" customFormat="1" ht="24.2" customHeight="1" x14ac:dyDescent="0.2">
      <c r="B1046" s="99"/>
      <c r="C1046" s="100">
        <v>136</v>
      </c>
      <c r="D1046" s="100" t="s">
        <v>42</v>
      </c>
      <c r="E1046" s="101" t="s">
        <v>885</v>
      </c>
      <c r="F1046" s="102" t="s">
        <v>919</v>
      </c>
      <c r="G1046" s="103" t="s">
        <v>70</v>
      </c>
      <c r="H1046" s="104">
        <v>6</v>
      </c>
      <c r="I1046" s="104"/>
      <c r="J1046" s="69">
        <f t="shared" si="42"/>
        <v>0</v>
      </c>
      <c r="K1046" s="102"/>
      <c r="L1046" s="105"/>
      <c r="M1046" s="106"/>
      <c r="N1046" s="107"/>
      <c r="O1046" s="108"/>
      <c r="P1046" s="108"/>
      <c r="Q1046" s="108"/>
      <c r="R1046" s="108"/>
      <c r="S1046" s="108"/>
      <c r="T1046" s="109"/>
      <c r="AR1046" s="41"/>
      <c r="AT1046" s="41" t="s">
        <v>42</v>
      </c>
      <c r="AU1046" s="41" t="s">
        <v>20</v>
      </c>
      <c r="AV1046" s="110" t="s">
        <v>20</v>
      </c>
      <c r="AW1046" s="110" t="s">
        <v>10</v>
      </c>
      <c r="AX1046" s="110" t="s">
        <v>19</v>
      </c>
      <c r="AY1046" s="111" t="s">
        <v>34</v>
      </c>
      <c r="BE1046" s="112"/>
      <c r="BF1046" s="112"/>
      <c r="BG1046" s="112"/>
      <c r="BH1046" s="112"/>
      <c r="BI1046" s="112"/>
      <c r="BJ1046" s="111"/>
      <c r="BK1046" s="112"/>
      <c r="BL1046" s="111"/>
      <c r="BM1046" s="41"/>
    </row>
    <row r="1047" spans="2:65" s="1" customFormat="1" ht="24.2" customHeight="1" x14ac:dyDescent="0.2">
      <c r="B1047" s="31"/>
      <c r="C1047" s="32">
        <v>137</v>
      </c>
      <c r="D1047" s="32" t="s">
        <v>36</v>
      </c>
      <c r="E1047" s="33" t="s">
        <v>653</v>
      </c>
      <c r="F1047" s="34" t="s">
        <v>917</v>
      </c>
      <c r="G1047" s="35" t="s">
        <v>70</v>
      </c>
      <c r="H1047" s="36">
        <v>2</v>
      </c>
      <c r="I1047" s="36"/>
      <c r="J1047" s="69">
        <f t="shared" ref="J1047" si="43">I1047*H1047</f>
        <v>0</v>
      </c>
      <c r="K1047" s="34" t="s">
        <v>0</v>
      </c>
      <c r="L1047" s="12"/>
      <c r="M1047" s="37" t="s">
        <v>0</v>
      </c>
      <c r="N1047" s="38" t="s">
        <v>13</v>
      </c>
      <c r="O1047" s="39">
        <v>1.6819999999999999</v>
      </c>
      <c r="P1047" s="39">
        <f>O1047*H1047</f>
        <v>3.3639999999999999</v>
      </c>
      <c r="Q1047" s="39">
        <v>0</v>
      </c>
      <c r="R1047" s="39">
        <f>Q1047*H1047</f>
        <v>0</v>
      </c>
      <c r="S1047" s="39">
        <v>0</v>
      </c>
      <c r="T1047" s="40">
        <f>S1047*H1047</f>
        <v>0</v>
      </c>
      <c r="AR1047" s="41" t="s">
        <v>171</v>
      </c>
      <c r="AT1047" s="41" t="s">
        <v>36</v>
      </c>
      <c r="AU1047" s="41" t="s">
        <v>20</v>
      </c>
      <c r="AY1047" s="8" t="s">
        <v>34</v>
      </c>
      <c r="BE1047" s="42">
        <f>IF(N1047="základní",J1047,0)</f>
        <v>0</v>
      </c>
      <c r="BF1047" s="42">
        <f>IF(N1047="snížená",J1047,0)</f>
        <v>0</v>
      </c>
      <c r="BG1047" s="42">
        <f>IF(N1047="zákl. přenesená",J1047,0)</f>
        <v>0</v>
      </c>
      <c r="BH1047" s="42">
        <f>IF(N1047="sníž. přenesená",J1047,0)</f>
        <v>0</v>
      </c>
      <c r="BI1047" s="42">
        <f>IF(N1047="nulová",J1047,0)</f>
        <v>0</v>
      </c>
      <c r="BJ1047" s="8" t="s">
        <v>19</v>
      </c>
      <c r="BK1047" s="42">
        <f>ROUND(I1047*H1047,2)</f>
        <v>0</v>
      </c>
      <c r="BL1047" s="8" t="s">
        <v>171</v>
      </c>
      <c r="BM1047" s="41" t="s">
        <v>654</v>
      </c>
    </row>
    <row r="1048" spans="2:65" s="1" customFormat="1" ht="49.15" customHeight="1" x14ac:dyDescent="0.2">
      <c r="B1048" s="31"/>
      <c r="C1048" s="32">
        <v>138</v>
      </c>
      <c r="D1048" s="32" t="s">
        <v>36</v>
      </c>
      <c r="E1048" s="33" t="s">
        <v>655</v>
      </c>
      <c r="F1048" s="34" t="s">
        <v>656</v>
      </c>
      <c r="G1048" s="35" t="s">
        <v>518</v>
      </c>
      <c r="H1048" s="36">
        <v>0.86599999999999999</v>
      </c>
      <c r="I1048" s="36"/>
      <c r="J1048" s="69">
        <f t="shared" ref="J1048" si="44">I1048*H1048</f>
        <v>0</v>
      </c>
      <c r="K1048" s="34" t="s">
        <v>38</v>
      </c>
      <c r="L1048" s="12"/>
      <c r="M1048" s="37" t="s">
        <v>0</v>
      </c>
      <c r="N1048" s="38" t="s">
        <v>13</v>
      </c>
      <c r="O1048" s="39">
        <v>2.4470000000000001</v>
      </c>
      <c r="P1048" s="39">
        <f>O1048*H1048</f>
        <v>2.1191019999999998</v>
      </c>
      <c r="Q1048" s="39">
        <v>0</v>
      </c>
      <c r="R1048" s="39">
        <f>Q1048*H1048</f>
        <v>0</v>
      </c>
      <c r="S1048" s="39">
        <v>0</v>
      </c>
      <c r="T1048" s="40">
        <f>S1048*H1048</f>
        <v>0</v>
      </c>
      <c r="AR1048" s="41" t="s">
        <v>171</v>
      </c>
      <c r="AT1048" s="41" t="s">
        <v>36</v>
      </c>
      <c r="AU1048" s="41" t="s">
        <v>20</v>
      </c>
      <c r="AY1048" s="8" t="s">
        <v>34</v>
      </c>
      <c r="BE1048" s="42">
        <f>IF(N1048="základní",J1048,0)</f>
        <v>0</v>
      </c>
      <c r="BF1048" s="42">
        <f>IF(N1048="snížená",J1048,0)</f>
        <v>0</v>
      </c>
      <c r="BG1048" s="42">
        <f>IF(N1048="zákl. přenesená",J1048,0)</f>
        <v>0</v>
      </c>
      <c r="BH1048" s="42">
        <f>IF(N1048="sníž. přenesená",J1048,0)</f>
        <v>0</v>
      </c>
      <c r="BI1048" s="42">
        <f>IF(N1048="nulová",J1048,0)</f>
        <v>0</v>
      </c>
      <c r="BJ1048" s="8" t="s">
        <v>19</v>
      </c>
      <c r="BK1048" s="42">
        <f>ROUND(I1048*H1048,2)</f>
        <v>0</v>
      </c>
      <c r="BL1048" s="8" t="s">
        <v>171</v>
      </c>
      <c r="BM1048" s="41" t="s">
        <v>657</v>
      </c>
    </row>
    <row r="1049" spans="2:65" s="1" customFormat="1" ht="49.15" customHeight="1" x14ac:dyDescent="0.2">
      <c r="B1049" s="31"/>
      <c r="C1049" s="32">
        <v>139</v>
      </c>
      <c r="D1049" s="32" t="s">
        <v>36</v>
      </c>
      <c r="E1049" s="33" t="s">
        <v>658</v>
      </c>
      <c r="F1049" s="34" t="s">
        <v>659</v>
      </c>
      <c r="G1049" s="35" t="s">
        <v>518</v>
      </c>
      <c r="H1049" s="36">
        <v>0.86599999999999999</v>
      </c>
      <c r="I1049" s="36"/>
      <c r="J1049" s="69">
        <f t="shared" ref="J1049" si="45">I1049*H1049</f>
        <v>0</v>
      </c>
      <c r="K1049" s="34" t="s">
        <v>38</v>
      </c>
      <c r="L1049" s="12"/>
      <c r="M1049" s="37" t="s">
        <v>0</v>
      </c>
      <c r="N1049" s="38" t="s">
        <v>13</v>
      </c>
      <c r="O1049" s="39">
        <v>1.45</v>
      </c>
      <c r="P1049" s="39">
        <f>O1049*H1049</f>
        <v>1.2557</v>
      </c>
      <c r="Q1049" s="39">
        <v>0</v>
      </c>
      <c r="R1049" s="39">
        <f>Q1049*H1049</f>
        <v>0</v>
      </c>
      <c r="S1049" s="39">
        <v>0</v>
      </c>
      <c r="T1049" s="40">
        <f>S1049*H1049</f>
        <v>0</v>
      </c>
      <c r="AR1049" s="41" t="s">
        <v>171</v>
      </c>
      <c r="AT1049" s="41" t="s">
        <v>36</v>
      </c>
      <c r="AU1049" s="41" t="s">
        <v>20</v>
      </c>
      <c r="AY1049" s="8" t="s">
        <v>34</v>
      </c>
      <c r="BE1049" s="42">
        <f>IF(N1049="základní",J1049,0)</f>
        <v>0</v>
      </c>
      <c r="BF1049" s="42">
        <f>IF(N1049="snížená",J1049,0)</f>
        <v>0</v>
      </c>
      <c r="BG1049" s="42">
        <f>IF(N1049="zákl. přenesená",J1049,0)</f>
        <v>0</v>
      </c>
      <c r="BH1049" s="42">
        <f>IF(N1049="sníž. přenesená",J1049,0)</f>
        <v>0</v>
      </c>
      <c r="BI1049" s="42">
        <f>IF(N1049="nulová",J1049,0)</f>
        <v>0</v>
      </c>
      <c r="BJ1049" s="8" t="s">
        <v>19</v>
      </c>
      <c r="BK1049" s="42">
        <f>ROUND(I1049*H1049,2)</f>
        <v>0</v>
      </c>
      <c r="BL1049" s="8" t="s">
        <v>171</v>
      </c>
      <c r="BM1049" s="41" t="s">
        <v>660</v>
      </c>
    </row>
    <row r="1050" spans="2:65" s="3" customFormat="1" ht="22.9" customHeight="1" x14ac:dyDescent="0.2">
      <c r="B1050" s="23"/>
      <c r="D1050" s="24" t="s">
        <v>17</v>
      </c>
      <c r="E1050" s="30" t="s">
        <v>661</v>
      </c>
      <c r="F1050" s="30" t="s">
        <v>662</v>
      </c>
      <c r="H1050" s="118"/>
      <c r="J1050" s="82"/>
      <c r="L1050" s="23"/>
      <c r="M1050" s="25"/>
      <c r="P1050" s="26">
        <f>SUM(P1051:P1144)</f>
        <v>118.91524500000001</v>
      </c>
      <c r="R1050" s="26">
        <f>SUM(R1051:R1144)</f>
        <v>3.8457899999999996</v>
      </c>
      <c r="T1050" s="27">
        <f>SUM(T1051:T1144)</f>
        <v>0</v>
      </c>
      <c r="AR1050" s="24" t="s">
        <v>20</v>
      </c>
      <c r="AT1050" s="28" t="s">
        <v>17</v>
      </c>
      <c r="AU1050" s="28" t="s">
        <v>19</v>
      </c>
      <c r="AY1050" s="24" t="s">
        <v>34</v>
      </c>
      <c r="BK1050" s="29">
        <f>SUM(BK1051:BK1144)</f>
        <v>0</v>
      </c>
    </row>
    <row r="1051" spans="2:65" s="1" customFormat="1" ht="24.2" customHeight="1" x14ac:dyDescent="0.2">
      <c r="B1051" s="31"/>
      <c r="C1051" s="32">
        <v>140</v>
      </c>
      <c r="D1051" s="32" t="s">
        <v>36</v>
      </c>
      <c r="E1051" s="33" t="s">
        <v>663</v>
      </c>
      <c r="F1051" s="34" t="s">
        <v>664</v>
      </c>
      <c r="G1051" s="35" t="s">
        <v>91</v>
      </c>
      <c r="H1051" s="36">
        <v>85.5</v>
      </c>
      <c r="I1051" s="36"/>
      <c r="J1051" s="69">
        <f t="shared" ref="J1051" si="46">I1051*H1051</f>
        <v>0</v>
      </c>
      <c r="K1051" s="34" t="s">
        <v>38</v>
      </c>
      <c r="L1051" s="12"/>
      <c r="M1051" s="37" t="s">
        <v>0</v>
      </c>
      <c r="N1051" s="38" t="s">
        <v>13</v>
      </c>
      <c r="O1051" s="39">
        <v>2.4E-2</v>
      </c>
      <c r="P1051" s="39">
        <f>O1051*H1051</f>
        <v>2.052</v>
      </c>
      <c r="Q1051" s="39">
        <v>0</v>
      </c>
      <c r="R1051" s="39">
        <f>Q1051*H1051</f>
        <v>0</v>
      </c>
      <c r="S1051" s="39">
        <v>0</v>
      </c>
      <c r="T1051" s="40">
        <f>S1051*H1051</f>
        <v>0</v>
      </c>
      <c r="AR1051" s="41" t="s">
        <v>171</v>
      </c>
      <c r="AT1051" s="41" t="s">
        <v>36</v>
      </c>
      <c r="AU1051" s="41" t="s">
        <v>20</v>
      </c>
      <c r="AY1051" s="8" t="s">
        <v>34</v>
      </c>
      <c r="BE1051" s="42">
        <f>IF(N1051="základní",J1051,0)</f>
        <v>0</v>
      </c>
      <c r="BF1051" s="42">
        <f>IF(N1051="snížená",J1051,0)</f>
        <v>0</v>
      </c>
      <c r="BG1051" s="42">
        <f>IF(N1051="zákl. přenesená",J1051,0)</f>
        <v>0</v>
      </c>
      <c r="BH1051" s="42">
        <f>IF(N1051="sníž. přenesená",J1051,0)</f>
        <v>0</v>
      </c>
      <c r="BI1051" s="42">
        <f>IF(N1051="nulová",J1051,0)</f>
        <v>0</v>
      </c>
      <c r="BJ1051" s="8" t="s">
        <v>19</v>
      </c>
      <c r="BK1051" s="42">
        <f>ROUND(I1051*H1051,2)</f>
        <v>0</v>
      </c>
      <c r="BL1051" s="8" t="s">
        <v>171</v>
      </c>
      <c r="BM1051" s="41" t="s">
        <v>665</v>
      </c>
    </row>
    <row r="1052" spans="2:65" s="1" customFormat="1" hidden="1" outlineLevel="1" x14ac:dyDescent="0.2">
      <c r="B1052" s="12"/>
      <c r="D1052" s="43" t="s">
        <v>40</v>
      </c>
      <c r="F1052" s="44" t="s">
        <v>666</v>
      </c>
      <c r="H1052" s="42"/>
      <c r="J1052" s="78"/>
      <c r="L1052" s="12"/>
      <c r="M1052" s="45"/>
      <c r="T1052" s="15"/>
      <c r="AT1052" s="8" t="s">
        <v>40</v>
      </c>
      <c r="AU1052" s="8" t="s">
        <v>20</v>
      </c>
    </row>
    <row r="1053" spans="2:65" s="4" customFormat="1" hidden="1" outlineLevel="1" x14ac:dyDescent="0.2">
      <c r="B1053" s="46"/>
      <c r="D1053" s="47" t="s">
        <v>42</v>
      </c>
      <c r="E1053" s="48" t="s">
        <v>0</v>
      </c>
      <c r="F1053" s="49" t="s">
        <v>43</v>
      </c>
      <c r="H1053" s="119" t="s">
        <v>0</v>
      </c>
      <c r="J1053" s="79"/>
      <c r="L1053" s="46"/>
      <c r="M1053" s="50"/>
      <c r="T1053" s="51"/>
      <c r="AT1053" s="48" t="s">
        <v>42</v>
      </c>
      <c r="AU1053" s="48" t="s">
        <v>20</v>
      </c>
      <c r="AV1053" s="4" t="s">
        <v>19</v>
      </c>
      <c r="AW1053" s="4" t="s">
        <v>10</v>
      </c>
      <c r="AX1053" s="4" t="s">
        <v>18</v>
      </c>
      <c r="AY1053" s="48" t="s">
        <v>34</v>
      </c>
    </row>
    <row r="1054" spans="2:65" s="4" customFormat="1" hidden="1" outlineLevel="1" x14ac:dyDescent="0.2">
      <c r="B1054" s="46"/>
      <c r="D1054" s="47" t="s">
        <v>42</v>
      </c>
      <c r="E1054" s="48" t="s">
        <v>0</v>
      </c>
      <c r="F1054" s="49" t="s">
        <v>44</v>
      </c>
      <c r="H1054" s="119" t="s">
        <v>0</v>
      </c>
      <c r="J1054" s="79"/>
      <c r="L1054" s="46"/>
      <c r="M1054" s="50"/>
      <c r="T1054" s="51"/>
      <c r="AT1054" s="48" t="s">
        <v>42</v>
      </c>
      <c r="AU1054" s="48" t="s">
        <v>20</v>
      </c>
      <c r="AV1054" s="4" t="s">
        <v>19</v>
      </c>
      <c r="AW1054" s="4" t="s">
        <v>10</v>
      </c>
      <c r="AX1054" s="4" t="s">
        <v>18</v>
      </c>
      <c r="AY1054" s="48" t="s">
        <v>34</v>
      </c>
    </row>
    <row r="1055" spans="2:65" s="4" customFormat="1" hidden="1" outlineLevel="1" x14ac:dyDescent="0.2">
      <c r="B1055" s="46"/>
      <c r="D1055" s="47" t="s">
        <v>42</v>
      </c>
      <c r="E1055" s="48" t="s">
        <v>0</v>
      </c>
      <c r="F1055" s="49" t="s">
        <v>129</v>
      </c>
      <c r="H1055" s="119" t="s">
        <v>0</v>
      </c>
      <c r="J1055" s="79"/>
      <c r="L1055" s="46"/>
      <c r="M1055" s="50"/>
      <c r="T1055" s="51"/>
      <c r="AT1055" s="48" t="s">
        <v>42</v>
      </c>
      <c r="AU1055" s="48" t="s">
        <v>20</v>
      </c>
      <c r="AV1055" s="4" t="s">
        <v>19</v>
      </c>
      <c r="AW1055" s="4" t="s">
        <v>10</v>
      </c>
      <c r="AX1055" s="4" t="s">
        <v>18</v>
      </c>
      <c r="AY1055" s="48" t="s">
        <v>34</v>
      </c>
    </row>
    <row r="1056" spans="2:65" s="5" customFormat="1" hidden="1" outlineLevel="1" x14ac:dyDescent="0.2">
      <c r="B1056" s="52"/>
      <c r="D1056" s="47" t="s">
        <v>42</v>
      </c>
      <c r="E1056" s="53" t="s">
        <v>0</v>
      </c>
      <c r="F1056" s="54" t="s">
        <v>309</v>
      </c>
      <c r="H1056" s="120">
        <v>9.5920000000000005</v>
      </c>
      <c r="J1056" s="80"/>
      <c r="L1056" s="52"/>
      <c r="M1056" s="55"/>
      <c r="T1056" s="56"/>
      <c r="AT1056" s="53" t="s">
        <v>42</v>
      </c>
      <c r="AU1056" s="53" t="s">
        <v>20</v>
      </c>
      <c r="AV1056" s="5" t="s">
        <v>20</v>
      </c>
      <c r="AW1056" s="5" t="s">
        <v>10</v>
      </c>
      <c r="AX1056" s="5" t="s">
        <v>18</v>
      </c>
      <c r="AY1056" s="53" t="s">
        <v>34</v>
      </c>
    </row>
    <row r="1057" spans="2:65" s="4" customFormat="1" hidden="1" outlineLevel="1" x14ac:dyDescent="0.2">
      <c r="B1057" s="46"/>
      <c r="D1057" s="47" t="s">
        <v>42</v>
      </c>
      <c r="E1057" s="48" t="s">
        <v>0</v>
      </c>
      <c r="F1057" s="49" t="s">
        <v>134</v>
      </c>
      <c r="H1057" s="119" t="s">
        <v>0</v>
      </c>
      <c r="J1057" s="79"/>
      <c r="L1057" s="46"/>
      <c r="M1057" s="50"/>
      <c r="T1057" s="51"/>
      <c r="AT1057" s="48" t="s">
        <v>42</v>
      </c>
      <c r="AU1057" s="48" t="s">
        <v>20</v>
      </c>
      <c r="AV1057" s="4" t="s">
        <v>19</v>
      </c>
      <c r="AW1057" s="4" t="s">
        <v>10</v>
      </c>
      <c r="AX1057" s="4" t="s">
        <v>18</v>
      </c>
      <c r="AY1057" s="48" t="s">
        <v>34</v>
      </c>
    </row>
    <row r="1058" spans="2:65" s="5" customFormat="1" ht="22.5" hidden="1" outlineLevel="1" x14ac:dyDescent="0.2">
      <c r="B1058" s="52"/>
      <c r="D1058" s="47" t="s">
        <v>42</v>
      </c>
      <c r="E1058" s="53" t="s">
        <v>0</v>
      </c>
      <c r="F1058" s="54" t="s">
        <v>310</v>
      </c>
      <c r="H1058" s="120">
        <v>12.602</v>
      </c>
      <c r="J1058" s="80"/>
      <c r="L1058" s="52"/>
      <c r="M1058" s="55"/>
      <c r="T1058" s="56"/>
      <c r="AT1058" s="53" t="s">
        <v>42</v>
      </c>
      <c r="AU1058" s="53" t="s">
        <v>20</v>
      </c>
      <c r="AV1058" s="5" t="s">
        <v>20</v>
      </c>
      <c r="AW1058" s="5" t="s">
        <v>10</v>
      </c>
      <c r="AX1058" s="5" t="s">
        <v>18</v>
      </c>
      <c r="AY1058" s="53" t="s">
        <v>34</v>
      </c>
    </row>
    <row r="1059" spans="2:65" s="4" customFormat="1" hidden="1" outlineLevel="1" x14ac:dyDescent="0.2">
      <c r="B1059" s="46"/>
      <c r="D1059" s="47" t="s">
        <v>42</v>
      </c>
      <c r="E1059" s="48" t="s">
        <v>0</v>
      </c>
      <c r="F1059" s="49" t="s">
        <v>139</v>
      </c>
      <c r="H1059" s="119" t="s">
        <v>0</v>
      </c>
      <c r="J1059" s="79"/>
      <c r="L1059" s="46"/>
      <c r="M1059" s="50"/>
      <c r="T1059" s="51"/>
      <c r="AT1059" s="48" t="s">
        <v>42</v>
      </c>
      <c r="AU1059" s="48" t="s">
        <v>20</v>
      </c>
      <c r="AV1059" s="4" t="s">
        <v>19</v>
      </c>
      <c r="AW1059" s="4" t="s">
        <v>10</v>
      </c>
      <c r="AX1059" s="4" t="s">
        <v>18</v>
      </c>
      <c r="AY1059" s="48" t="s">
        <v>34</v>
      </c>
    </row>
    <row r="1060" spans="2:65" s="5" customFormat="1" hidden="1" outlineLevel="1" x14ac:dyDescent="0.2">
      <c r="B1060" s="52"/>
      <c r="D1060" s="47" t="s">
        <v>42</v>
      </c>
      <c r="E1060" s="53" t="s">
        <v>0</v>
      </c>
      <c r="F1060" s="54" t="s">
        <v>311</v>
      </c>
      <c r="H1060" s="120">
        <v>3.2290000000000001</v>
      </c>
      <c r="J1060" s="80"/>
      <c r="L1060" s="52"/>
      <c r="M1060" s="55"/>
      <c r="T1060" s="56"/>
      <c r="AT1060" s="53" t="s">
        <v>42</v>
      </c>
      <c r="AU1060" s="53" t="s">
        <v>20</v>
      </c>
      <c r="AV1060" s="5" t="s">
        <v>20</v>
      </c>
      <c r="AW1060" s="5" t="s">
        <v>10</v>
      </c>
      <c r="AX1060" s="5" t="s">
        <v>18</v>
      </c>
      <c r="AY1060" s="53" t="s">
        <v>34</v>
      </c>
    </row>
    <row r="1061" spans="2:65" s="4" customFormat="1" hidden="1" outlineLevel="1" x14ac:dyDescent="0.2">
      <c r="B1061" s="46"/>
      <c r="D1061" s="47" t="s">
        <v>42</v>
      </c>
      <c r="E1061" s="48" t="s">
        <v>0</v>
      </c>
      <c r="F1061" s="49" t="s">
        <v>87</v>
      </c>
      <c r="H1061" s="119" t="s">
        <v>0</v>
      </c>
      <c r="J1061" s="79"/>
      <c r="L1061" s="46"/>
      <c r="M1061" s="50"/>
      <c r="T1061" s="51"/>
      <c r="AT1061" s="48" t="s">
        <v>42</v>
      </c>
      <c r="AU1061" s="48" t="s">
        <v>20</v>
      </c>
      <c r="AV1061" s="4" t="s">
        <v>19</v>
      </c>
      <c r="AW1061" s="4" t="s">
        <v>10</v>
      </c>
      <c r="AX1061" s="4" t="s">
        <v>18</v>
      </c>
      <c r="AY1061" s="48" t="s">
        <v>34</v>
      </c>
    </row>
    <row r="1062" spans="2:65" s="5" customFormat="1" hidden="1" outlineLevel="1" x14ac:dyDescent="0.2">
      <c r="B1062" s="52"/>
      <c r="D1062" s="47" t="s">
        <v>42</v>
      </c>
      <c r="E1062" s="53" t="s">
        <v>0</v>
      </c>
      <c r="F1062" s="54" t="s">
        <v>312</v>
      </c>
      <c r="H1062" s="120">
        <v>7.66</v>
      </c>
      <c r="J1062" s="80"/>
      <c r="L1062" s="52"/>
      <c r="M1062" s="55"/>
      <c r="T1062" s="56"/>
      <c r="AT1062" s="53" t="s">
        <v>42</v>
      </c>
      <c r="AU1062" s="53" t="s">
        <v>20</v>
      </c>
      <c r="AV1062" s="5" t="s">
        <v>20</v>
      </c>
      <c r="AW1062" s="5" t="s">
        <v>10</v>
      </c>
      <c r="AX1062" s="5" t="s">
        <v>18</v>
      </c>
      <c r="AY1062" s="53" t="s">
        <v>34</v>
      </c>
    </row>
    <row r="1063" spans="2:65" s="4" customFormat="1" hidden="1" outlineLevel="1" x14ac:dyDescent="0.2">
      <c r="B1063" s="46"/>
      <c r="D1063" s="47" t="s">
        <v>42</v>
      </c>
      <c r="E1063" s="48" t="s">
        <v>0</v>
      </c>
      <c r="F1063" s="49" t="s">
        <v>359</v>
      </c>
      <c r="H1063" s="119" t="s">
        <v>0</v>
      </c>
      <c r="J1063" s="79"/>
      <c r="L1063" s="46"/>
      <c r="M1063" s="50"/>
      <c r="T1063" s="51"/>
      <c r="AT1063" s="48" t="s">
        <v>42</v>
      </c>
      <c r="AU1063" s="48" t="s">
        <v>20</v>
      </c>
      <c r="AV1063" s="4" t="s">
        <v>19</v>
      </c>
      <c r="AW1063" s="4" t="s">
        <v>10</v>
      </c>
      <c r="AX1063" s="4" t="s">
        <v>18</v>
      </c>
      <c r="AY1063" s="48" t="s">
        <v>34</v>
      </c>
    </row>
    <row r="1064" spans="2:65" s="5" customFormat="1" hidden="1" outlineLevel="1" x14ac:dyDescent="0.2">
      <c r="B1064" s="52"/>
      <c r="D1064" s="47" t="s">
        <v>42</v>
      </c>
      <c r="E1064" s="53" t="s">
        <v>0</v>
      </c>
      <c r="F1064" s="54" t="s">
        <v>360</v>
      </c>
      <c r="H1064" s="120">
        <v>0.72</v>
      </c>
      <c r="J1064" s="80"/>
      <c r="L1064" s="52"/>
      <c r="M1064" s="55"/>
      <c r="T1064" s="56"/>
      <c r="AT1064" s="53" t="s">
        <v>42</v>
      </c>
      <c r="AU1064" s="53" t="s">
        <v>20</v>
      </c>
      <c r="AV1064" s="5" t="s">
        <v>20</v>
      </c>
      <c r="AW1064" s="5" t="s">
        <v>10</v>
      </c>
      <c r="AX1064" s="5" t="s">
        <v>18</v>
      </c>
      <c r="AY1064" s="53" t="s">
        <v>34</v>
      </c>
    </row>
    <row r="1065" spans="2:65" s="4" customFormat="1" hidden="1" outlineLevel="1" x14ac:dyDescent="0.2">
      <c r="B1065" s="46"/>
      <c r="D1065" s="47" t="s">
        <v>42</v>
      </c>
      <c r="E1065" s="48" t="s">
        <v>0</v>
      </c>
      <c r="F1065" s="49" t="s">
        <v>45</v>
      </c>
      <c r="H1065" s="119" t="s">
        <v>0</v>
      </c>
      <c r="J1065" s="79"/>
      <c r="L1065" s="46"/>
      <c r="M1065" s="50"/>
      <c r="T1065" s="51"/>
      <c r="AT1065" s="48" t="s">
        <v>42</v>
      </c>
      <c r="AU1065" s="48" t="s">
        <v>20</v>
      </c>
      <c r="AV1065" s="4" t="s">
        <v>19</v>
      </c>
      <c r="AW1065" s="4" t="s">
        <v>10</v>
      </c>
      <c r="AX1065" s="4" t="s">
        <v>18</v>
      </c>
      <c r="AY1065" s="48" t="s">
        <v>34</v>
      </c>
    </row>
    <row r="1066" spans="2:65" s="5" customFormat="1" hidden="1" outlineLevel="1" x14ac:dyDescent="0.2">
      <c r="B1066" s="52"/>
      <c r="D1066" s="47" t="s">
        <v>42</v>
      </c>
      <c r="E1066" s="53" t="s">
        <v>0</v>
      </c>
      <c r="F1066" s="54" t="s">
        <v>256</v>
      </c>
      <c r="H1066" s="120">
        <v>6</v>
      </c>
      <c r="J1066" s="80"/>
      <c r="L1066" s="52"/>
      <c r="M1066" s="55"/>
      <c r="T1066" s="56"/>
      <c r="AT1066" s="53" t="s">
        <v>42</v>
      </c>
      <c r="AU1066" s="53" t="s">
        <v>20</v>
      </c>
      <c r="AV1066" s="5" t="s">
        <v>20</v>
      </c>
      <c r="AW1066" s="5" t="s">
        <v>10</v>
      </c>
      <c r="AX1066" s="5" t="s">
        <v>18</v>
      </c>
      <c r="AY1066" s="53" t="s">
        <v>34</v>
      </c>
    </row>
    <row r="1067" spans="2:65" s="4" customFormat="1" hidden="1" outlineLevel="1" x14ac:dyDescent="0.2">
      <c r="B1067" s="46"/>
      <c r="D1067" s="47" t="s">
        <v>42</v>
      </c>
      <c r="E1067" s="48" t="s">
        <v>0</v>
      </c>
      <c r="F1067" s="49" t="s">
        <v>361</v>
      </c>
      <c r="H1067" s="119" t="s">
        <v>0</v>
      </c>
      <c r="J1067" s="79"/>
      <c r="L1067" s="46"/>
      <c r="M1067" s="50"/>
      <c r="T1067" s="51"/>
      <c r="AT1067" s="48" t="s">
        <v>42</v>
      </c>
      <c r="AU1067" s="48" t="s">
        <v>20</v>
      </c>
      <c r="AV1067" s="4" t="s">
        <v>19</v>
      </c>
      <c r="AW1067" s="4" t="s">
        <v>10</v>
      </c>
      <c r="AX1067" s="4" t="s">
        <v>18</v>
      </c>
      <c r="AY1067" s="48" t="s">
        <v>34</v>
      </c>
    </row>
    <row r="1068" spans="2:65" s="5" customFormat="1" hidden="1" outlineLevel="1" x14ac:dyDescent="0.2">
      <c r="B1068" s="52"/>
      <c r="D1068" s="47" t="s">
        <v>42</v>
      </c>
      <c r="E1068" s="53" t="s">
        <v>0</v>
      </c>
      <c r="F1068" s="54" t="s">
        <v>313</v>
      </c>
      <c r="H1068" s="120">
        <v>10.433999999999999</v>
      </c>
      <c r="J1068" s="80"/>
      <c r="L1068" s="52"/>
      <c r="M1068" s="55"/>
      <c r="T1068" s="56"/>
      <c r="AT1068" s="53" t="s">
        <v>42</v>
      </c>
      <c r="AU1068" s="53" t="s">
        <v>20</v>
      </c>
      <c r="AV1068" s="5" t="s">
        <v>20</v>
      </c>
      <c r="AW1068" s="5" t="s">
        <v>10</v>
      </c>
      <c r="AX1068" s="5" t="s">
        <v>18</v>
      </c>
      <c r="AY1068" s="53" t="s">
        <v>34</v>
      </c>
    </row>
    <row r="1069" spans="2:65" s="6" customFormat="1" hidden="1" outlineLevel="1" x14ac:dyDescent="0.2">
      <c r="B1069" s="57"/>
      <c r="D1069" s="47" t="s">
        <v>42</v>
      </c>
      <c r="E1069" s="58" t="s">
        <v>0</v>
      </c>
      <c r="F1069" s="59" t="s">
        <v>53</v>
      </c>
      <c r="H1069" s="121">
        <v>50.237000000000002</v>
      </c>
      <c r="J1069" s="81"/>
      <c r="L1069" s="57"/>
      <c r="M1069" s="60"/>
      <c r="T1069" s="61"/>
      <c r="AT1069" s="58" t="s">
        <v>42</v>
      </c>
      <c r="AU1069" s="58" t="s">
        <v>20</v>
      </c>
      <c r="AV1069" s="6" t="s">
        <v>39</v>
      </c>
      <c r="AW1069" s="6" t="s">
        <v>10</v>
      </c>
      <c r="AX1069" s="6" t="s">
        <v>19</v>
      </c>
      <c r="AY1069" s="58" t="s">
        <v>34</v>
      </c>
    </row>
    <row r="1070" spans="2:65" s="1" customFormat="1" ht="24.2" customHeight="1" collapsed="1" x14ac:dyDescent="0.2">
      <c r="B1070" s="31"/>
      <c r="C1070" s="32">
        <v>141</v>
      </c>
      <c r="D1070" s="32" t="s">
        <v>36</v>
      </c>
      <c r="E1070" s="33" t="s">
        <v>667</v>
      </c>
      <c r="F1070" s="34" t="s">
        <v>668</v>
      </c>
      <c r="G1070" s="35" t="s">
        <v>91</v>
      </c>
      <c r="H1070" s="36">
        <v>85.5</v>
      </c>
      <c r="I1070" s="36"/>
      <c r="J1070" s="69">
        <f t="shared" ref="J1070" si="47">I1070*H1070</f>
        <v>0</v>
      </c>
      <c r="K1070" s="34" t="s">
        <v>38</v>
      </c>
      <c r="L1070" s="12"/>
      <c r="M1070" s="37" t="s">
        <v>0</v>
      </c>
      <c r="N1070" s="38" t="s">
        <v>13</v>
      </c>
      <c r="O1070" s="39">
        <v>4.3999999999999997E-2</v>
      </c>
      <c r="P1070" s="39">
        <f>O1070*H1070</f>
        <v>3.7619999999999996</v>
      </c>
      <c r="Q1070" s="39">
        <v>2.9999999999999997E-4</v>
      </c>
      <c r="R1070" s="39">
        <f>Q1070*H1070</f>
        <v>2.5649999999999999E-2</v>
      </c>
      <c r="S1070" s="39">
        <v>0</v>
      </c>
      <c r="T1070" s="40">
        <f>S1070*H1070</f>
        <v>0</v>
      </c>
      <c r="AR1070" s="41" t="s">
        <v>171</v>
      </c>
      <c r="AT1070" s="41" t="s">
        <v>36</v>
      </c>
      <c r="AU1070" s="41" t="s">
        <v>20</v>
      </c>
      <c r="AY1070" s="8" t="s">
        <v>34</v>
      </c>
      <c r="BE1070" s="42">
        <f>IF(N1070="základní",J1070,0)</f>
        <v>0</v>
      </c>
      <c r="BF1070" s="42">
        <f>IF(N1070="snížená",J1070,0)</f>
        <v>0</v>
      </c>
      <c r="BG1070" s="42">
        <f>IF(N1070="zákl. přenesená",J1070,0)</f>
        <v>0</v>
      </c>
      <c r="BH1070" s="42">
        <f>IF(N1070="sníž. přenesená",J1070,0)</f>
        <v>0</v>
      </c>
      <c r="BI1070" s="42">
        <f>IF(N1070="nulová",J1070,0)</f>
        <v>0</v>
      </c>
      <c r="BJ1070" s="8" t="s">
        <v>19</v>
      </c>
      <c r="BK1070" s="42">
        <f>ROUND(I1070*H1070,2)</f>
        <v>0</v>
      </c>
      <c r="BL1070" s="8" t="s">
        <v>171</v>
      </c>
      <c r="BM1070" s="41" t="s">
        <v>669</v>
      </c>
    </row>
    <row r="1071" spans="2:65" s="1" customFormat="1" hidden="1" outlineLevel="1" x14ac:dyDescent="0.2">
      <c r="B1071" s="12"/>
      <c r="D1071" s="43" t="s">
        <v>40</v>
      </c>
      <c r="F1071" s="44" t="s">
        <v>670</v>
      </c>
      <c r="H1071" s="42"/>
      <c r="J1071" s="78"/>
      <c r="L1071" s="12"/>
      <c r="M1071" s="45"/>
      <c r="T1071" s="15"/>
      <c r="AT1071" s="8" t="s">
        <v>40</v>
      </c>
      <c r="AU1071" s="8" t="s">
        <v>20</v>
      </c>
    </row>
    <row r="1072" spans="2:65" s="4" customFormat="1" hidden="1" outlineLevel="1" x14ac:dyDescent="0.2">
      <c r="B1072" s="46"/>
      <c r="D1072" s="47" t="s">
        <v>42</v>
      </c>
      <c r="E1072" s="48" t="s">
        <v>0</v>
      </c>
      <c r="F1072" s="49" t="s">
        <v>43</v>
      </c>
      <c r="H1072" s="119" t="s">
        <v>0</v>
      </c>
      <c r="J1072" s="79"/>
      <c r="L1072" s="46"/>
      <c r="M1072" s="50"/>
      <c r="T1072" s="51"/>
      <c r="AT1072" s="48" t="s">
        <v>42</v>
      </c>
      <c r="AU1072" s="48" t="s">
        <v>20</v>
      </c>
      <c r="AV1072" s="4" t="s">
        <v>19</v>
      </c>
      <c r="AW1072" s="4" t="s">
        <v>10</v>
      </c>
      <c r="AX1072" s="4" t="s">
        <v>18</v>
      </c>
      <c r="AY1072" s="48" t="s">
        <v>34</v>
      </c>
    </row>
    <row r="1073" spans="2:51" s="4" customFormat="1" hidden="1" outlineLevel="1" x14ac:dyDescent="0.2">
      <c r="B1073" s="46"/>
      <c r="D1073" s="47" t="s">
        <v>42</v>
      </c>
      <c r="E1073" s="48" t="s">
        <v>0</v>
      </c>
      <c r="F1073" s="49" t="s">
        <v>44</v>
      </c>
      <c r="H1073" s="119" t="s">
        <v>0</v>
      </c>
      <c r="J1073" s="79"/>
      <c r="L1073" s="46"/>
      <c r="M1073" s="50"/>
      <c r="T1073" s="51"/>
      <c r="AT1073" s="48" t="s">
        <v>42</v>
      </c>
      <c r="AU1073" s="48" t="s">
        <v>20</v>
      </c>
      <c r="AV1073" s="4" t="s">
        <v>19</v>
      </c>
      <c r="AW1073" s="4" t="s">
        <v>10</v>
      </c>
      <c r="AX1073" s="4" t="s">
        <v>18</v>
      </c>
      <c r="AY1073" s="48" t="s">
        <v>34</v>
      </c>
    </row>
    <row r="1074" spans="2:51" s="4" customFormat="1" hidden="1" outlineLevel="1" x14ac:dyDescent="0.2">
      <c r="B1074" s="46"/>
      <c r="D1074" s="47" t="s">
        <v>42</v>
      </c>
      <c r="E1074" s="48" t="s">
        <v>0</v>
      </c>
      <c r="F1074" s="49" t="s">
        <v>129</v>
      </c>
      <c r="H1074" s="119" t="s">
        <v>0</v>
      </c>
      <c r="J1074" s="79"/>
      <c r="L1074" s="46"/>
      <c r="M1074" s="50"/>
      <c r="T1074" s="51"/>
      <c r="AT1074" s="48" t="s">
        <v>42</v>
      </c>
      <c r="AU1074" s="48" t="s">
        <v>20</v>
      </c>
      <c r="AV1074" s="4" t="s">
        <v>19</v>
      </c>
      <c r="AW1074" s="4" t="s">
        <v>10</v>
      </c>
      <c r="AX1074" s="4" t="s">
        <v>18</v>
      </c>
      <c r="AY1074" s="48" t="s">
        <v>34</v>
      </c>
    </row>
    <row r="1075" spans="2:51" s="5" customFormat="1" hidden="1" outlineLevel="1" x14ac:dyDescent="0.2">
      <c r="B1075" s="52"/>
      <c r="D1075" s="47" t="s">
        <v>42</v>
      </c>
      <c r="E1075" s="53" t="s">
        <v>0</v>
      </c>
      <c r="F1075" s="54" t="s">
        <v>309</v>
      </c>
      <c r="H1075" s="120">
        <v>9.5920000000000005</v>
      </c>
      <c r="J1075" s="80"/>
      <c r="L1075" s="52"/>
      <c r="M1075" s="55"/>
      <c r="T1075" s="56"/>
      <c r="AT1075" s="53" t="s">
        <v>42</v>
      </c>
      <c r="AU1075" s="53" t="s">
        <v>20</v>
      </c>
      <c r="AV1075" s="5" t="s">
        <v>20</v>
      </c>
      <c r="AW1075" s="5" t="s">
        <v>10</v>
      </c>
      <c r="AX1075" s="5" t="s">
        <v>18</v>
      </c>
      <c r="AY1075" s="53" t="s">
        <v>34</v>
      </c>
    </row>
    <row r="1076" spans="2:51" s="4" customFormat="1" hidden="1" outlineLevel="1" x14ac:dyDescent="0.2">
      <c r="B1076" s="46"/>
      <c r="D1076" s="47" t="s">
        <v>42</v>
      </c>
      <c r="E1076" s="48" t="s">
        <v>0</v>
      </c>
      <c r="F1076" s="49" t="s">
        <v>134</v>
      </c>
      <c r="H1076" s="119" t="s">
        <v>0</v>
      </c>
      <c r="J1076" s="79"/>
      <c r="L1076" s="46"/>
      <c r="M1076" s="50"/>
      <c r="T1076" s="51"/>
      <c r="AT1076" s="48" t="s">
        <v>42</v>
      </c>
      <c r="AU1076" s="48" t="s">
        <v>20</v>
      </c>
      <c r="AV1076" s="4" t="s">
        <v>19</v>
      </c>
      <c r="AW1076" s="4" t="s">
        <v>10</v>
      </c>
      <c r="AX1076" s="4" t="s">
        <v>18</v>
      </c>
      <c r="AY1076" s="48" t="s">
        <v>34</v>
      </c>
    </row>
    <row r="1077" spans="2:51" s="5" customFormat="1" ht="22.5" hidden="1" outlineLevel="1" x14ac:dyDescent="0.2">
      <c r="B1077" s="52"/>
      <c r="D1077" s="47" t="s">
        <v>42</v>
      </c>
      <c r="E1077" s="53" t="s">
        <v>0</v>
      </c>
      <c r="F1077" s="54" t="s">
        <v>310</v>
      </c>
      <c r="H1077" s="120">
        <v>12.602</v>
      </c>
      <c r="J1077" s="80"/>
      <c r="L1077" s="52"/>
      <c r="M1077" s="55"/>
      <c r="T1077" s="56"/>
      <c r="AT1077" s="53" t="s">
        <v>42</v>
      </c>
      <c r="AU1077" s="53" t="s">
        <v>20</v>
      </c>
      <c r="AV1077" s="5" t="s">
        <v>20</v>
      </c>
      <c r="AW1077" s="5" t="s">
        <v>10</v>
      </c>
      <c r="AX1077" s="5" t="s">
        <v>18</v>
      </c>
      <c r="AY1077" s="53" t="s">
        <v>34</v>
      </c>
    </row>
    <row r="1078" spans="2:51" s="4" customFormat="1" hidden="1" outlineLevel="1" x14ac:dyDescent="0.2">
      <c r="B1078" s="46"/>
      <c r="D1078" s="47" t="s">
        <v>42</v>
      </c>
      <c r="E1078" s="48" t="s">
        <v>0</v>
      </c>
      <c r="F1078" s="49" t="s">
        <v>139</v>
      </c>
      <c r="H1078" s="119" t="s">
        <v>0</v>
      </c>
      <c r="J1078" s="79"/>
      <c r="L1078" s="46"/>
      <c r="M1078" s="50"/>
      <c r="T1078" s="51"/>
      <c r="AT1078" s="48" t="s">
        <v>42</v>
      </c>
      <c r="AU1078" s="48" t="s">
        <v>20</v>
      </c>
      <c r="AV1078" s="4" t="s">
        <v>19</v>
      </c>
      <c r="AW1078" s="4" t="s">
        <v>10</v>
      </c>
      <c r="AX1078" s="4" t="s">
        <v>18</v>
      </c>
      <c r="AY1078" s="48" t="s">
        <v>34</v>
      </c>
    </row>
    <row r="1079" spans="2:51" s="5" customFormat="1" hidden="1" outlineLevel="1" x14ac:dyDescent="0.2">
      <c r="B1079" s="52"/>
      <c r="D1079" s="47" t="s">
        <v>42</v>
      </c>
      <c r="E1079" s="53" t="s">
        <v>0</v>
      </c>
      <c r="F1079" s="54" t="s">
        <v>311</v>
      </c>
      <c r="H1079" s="120">
        <v>3.2290000000000001</v>
      </c>
      <c r="J1079" s="80"/>
      <c r="L1079" s="52"/>
      <c r="M1079" s="55"/>
      <c r="T1079" s="56"/>
      <c r="AT1079" s="53" t="s">
        <v>42</v>
      </c>
      <c r="AU1079" s="53" t="s">
        <v>20</v>
      </c>
      <c r="AV1079" s="5" t="s">
        <v>20</v>
      </c>
      <c r="AW1079" s="5" t="s">
        <v>10</v>
      </c>
      <c r="AX1079" s="5" t="s">
        <v>18</v>
      </c>
      <c r="AY1079" s="53" t="s">
        <v>34</v>
      </c>
    </row>
    <row r="1080" spans="2:51" s="4" customFormat="1" hidden="1" outlineLevel="1" x14ac:dyDescent="0.2">
      <c r="B1080" s="46"/>
      <c r="D1080" s="47" t="s">
        <v>42</v>
      </c>
      <c r="E1080" s="48" t="s">
        <v>0</v>
      </c>
      <c r="F1080" s="49" t="s">
        <v>87</v>
      </c>
      <c r="H1080" s="119" t="s">
        <v>0</v>
      </c>
      <c r="J1080" s="79"/>
      <c r="L1080" s="46"/>
      <c r="M1080" s="50"/>
      <c r="T1080" s="51"/>
      <c r="AT1080" s="48" t="s">
        <v>42</v>
      </c>
      <c r="AU1080" s="48" t="s">
        <v>20</v>
      </c>
      <c r="AV1080" s="4" t="s">
        <v>19</v>
      </c>
      <c r="AW1080" s="4" t="s">
        <v>10</v>
      </c>
      <c r="AX1080" s="4" t="s">
        <v>18</v>
      </c>
      <c r="AY1080" s="48" t="s">
        <v>34</v>
      </c>
    </row>
    <row r="1081" spans="2:51" s="5" customFormat="1" hidden="1" outlineLevel="1" x14ac:dyDescent="0.2">
      <c r="B1081" s="52"/>
      <c r="D1081" s="47" t="s">
        <v>42</v>
      </c>
      <c r="E1081" s="53" t="s">
        <v>0</v>
      </c>
      <c r="F1081" s="54" t="s">
        <v>312</v>
      </c>
      <c r="H1081" s="120">
        <v>7.66</v>
      </c>
      <c r="J1081" s="80"/>
      <c r="L1081" s="52"/>
      <c r="M1081" s="55"/>
      <c r="T1081" s="56"/>
      <c r="AT1081" s="53" t="s">
        <v>42</v>
      </c>
      <c r="AU1081" s="53" t="s">
        <v>20</v>
      </c>
      <c r="AV1081" s="5" t="s">
        <v>20</v>
      </c>
      <c r="AW1081" s="5" t="s">
        <v>10</v>
      </c>
      <c r="AX1081" s="5" t="s">
        <v>18</v>
      </c>
      <c r="AY1081" s="53" t="s">
        <v>34</v>
      </c>
    </row>
    <row r="1082" spans="2:51" s="4" customFormat="1" hidden="1" outlineLevel="1" x14ac:dyDescent="0.2">
      <c r="B1082" s="46"/>
      <c r="D1082" s="47" t="s">
        <v>42</v>
      </c>
      <c r="E1082" s="48" t="s">
        <v>0</v>
      </c>
      <c r="F1082" s="49" t="s">
        <v>359</v>
      </c>
      <c r="H1082" s="119" t="s">
        <v>0</v>
      </c>
      <c r="J1082" s="79"/>
      <c r="L1082" s="46"/>
      <c r="M1082" s="50"/>
      <c r="T1082" s="51"/>
      <c r="AT1082" s="48" t="s">
        <v>42</v>
      </c>
      <c r="AU1082" s="48" t="s">
        <v>20</v>
      </c>
      <c r="AV1082" s="4" t="s">
        <v>19</v>
      </c>
      <c r="AW1082" s="4" t="s">
        <v>10</v>
      </c>
      <c r="AX1082" s="4" t="s">
        <v>18</v>
      </c>
      <c r="AY1082" s="48" t="s">
        <v>34</v>
      </c>
    </row>
    <row r="1083" spans="2:51" s="5" customFormat="1" hidden="1" outlineLevel="1" x14ac:dyDescent="0.2">
      <c r="B1083" s="52"/>
      <c r="D1083" s="47" t="s">
        <v>42</v>
      </c>
      <c r="E1083" s="53" t="s">
        <v>0</v>
      </c>
      <c r="F1083" s="54" t="s">
        <v>360</v>
      </c>
      <c r="H1083" s="120">
        <v>0.72</v>
      </c>
      <c r="J1083" s="80"/>
      <c r="L1083" s="52"/>
      <c r="M1083" s="55"/>
      <c r="T1083" s="56"/>
      <c r="AT1083" s="53" t="s">
        <v>42</v>
      </c>
      <c r="AU1083" s="53" t="s">
        <v>20</v>
      </c>
      <c r="AV1083" s="5" t="s">
        <v>20</v>
      </c>
      <c r="AW1083" s="5" t="s">
        <v>10</v>
      </c>
      <c r="AX1083" s="5" t="s">
        <v>18</v>
      </c>
      <c r="AY1083" s="53" t="s">
        <v>34</v>
      </c>
    </row>
    <row r="1084" spans="2:51" s="4" customFormat="1" hidden="1" outlineLevel="1" x14ac:dyDescent="0.2">
      <c r="B1084" s="46"/>
      <c r="D1084" s="47" t="s">
        <v>42</v>
      </c>
      <c r="E1084" s="48" t="s">
        <v>0</v>
      </c>
      <c r="F1084" s="49" t="s">
        <v>45</v>
      </c>
      <c r="H1084" s="119" t="s">
        <v>0</v>
      </c>
      <c r="J1084" s="79"/>
      <c r="L1084" s="46"/>
      <c r="M1084" s="50"/>
      <c r="T1084" s="51"/>
      <c r="AT1084" s="48" t="s">
        <v>42</v>
      </c>
      <c r="AU1084" s="48" t="s">
        <v>20</v>
      </c>
      <c r="AV1084" s="4" t="s">
        <v>19</v>
      </c>
      <c r="AW1084" s="4" t="s">
        <v>10</v>
      </c>
      <c r="AX1084" s="4" t="s">
        <v>18</v>
      </c>
      <c r="AY1084" s="48" t="s">
        <v>34</v>
      </c>
    </row>
    <row r="1085" spans="2:51" s="5" customFormat="1" hidden="1" outlineLevel="1" x14ac:dyDescent="0.2">
      <c r="B1085" s="52"/>
      <c r="D1085" s="47" t="s">
        <v>42</v>
      </c>
      <c r="E1085" s="53" t="s">
        <v>0</v>
      </c>
      <c r="F1085" s="54" t="s">
        <v>256</v>
      </c>
      <c r="H1085" s="120">
        <v>6</v>
      </c>
      <c r="J1085" s="80"/>
      <c r="L1085" s="52"/>
      <c r="M1085" s="55"/>
      <c r="T1085" s="56"/>
      <c r="AT1085" s="53" t="s">
        <v>42</v>
      </c>
      <c r="AU1085" s="53" t="s">
        <v>20</v>
      </c>
      <c r="AV1085" s="5" t="s">
        <v>20</v>
      </c>
      <c r="AW1085" s="5" t="s">
        <v>10</v>
      </c>
      <c r="AX1085" s="5" t="s">
        <v>18</v>
      </c>
      <c r="AY1085" s="53" t="s">
        <v>34</v>
      </c>
    </row>
    <row r="1086" spans="2:51" s="4" customFormat="1" hidden="1" outlineLevel="1" x14ac:dyDescent="0.2">
      <c r="B1086" s="46"/>
      <c r="D1086" s="47" t="s">
        <v>42</v>
      </c>
      <c r="E1086" s="48" t="s">
        <v>0</v>
      </c>
      <c r="F1086" s="49" t="s">
        <v>361</v>
      </c>
      <c r="H1086" s="119" t="s">
        <v>0</v>
      </c>
      <c r="J1086" s="79"/>
      <c r="L1086" s="46"/>
      <c r="M1086" s="50"/>
      <c r="T1086" s="51"/>
      <c r="AT1086" s="48" t="s">
        <v>42</v>
      </c>
      <c r="AU1086" s="48" t="s">
        <v>20</v>
      </c>
      <c r="AV1086" s="4" t="s">
        <v>19</v>
      </c>
      <c r="AW1086" s="4" t="s">
        <v>10</v>
      </c>
      <c r="AX1086" s="4" t="s">
        <v>18</v>
      </c>
      <c r="AY1086" s="48" t="s">
        <v>34</v>
      </c>
    </row>
    <row r="1087" spans="2:51" s="5" customFormat="1" hidden="1" outlineLevel="1" x14ac:dyDescent="0.2">
      <c r="B1087" s="52"/>
      <c r="D1087" s="47" t="s">
        <v>42</v>
      </c>
      <c r="E1087" s="53" t="s">
        <v>0</v>
      </c>
      <c r="F1087" s="54" t="s">
        <v>313</v>
      </c>
      <c r="H1087" s="120">
        <v>10.433999999999999</v>
      </c>
      <c r="J1087" s="80"/>
      <c r="L1087" s="52"/>
      <c r="M1087" s="55"/>
      <c r="T1087" s="56"/>
      <c r="AT1087" s="53" t="s">
        <v>42</v>
      </c>
      <c r="AU1087" s="53" t="s">
        <v>20</v>
      </c>
      <c r="AV1087" s="5" t="s">
        <v>20</v>
      </c>
      <c r="AW1087" s="5" t="s">
        <v>10</v>
      </c>
      <c r="AX1087" s="5" t="s">
        <v>18</v>
      </c>
      <c r="AY1087" s="53" t="s">
        <v>34</v>
      </c>
    </row>
    <row r="1088" spans="2:51" s="6" customFormat="1" hidden="1" outlineLevel="1" x14ac:dyDescent="0.2">
      <c r="B1088" s="57"/>
      <c r="D1088" s="47" t="s">
        <v>42</v>
      </c>
      <c r="E1088" s="58" t="s">
        <v>0</v>
      </c>
      <c r="F1088" s="59" t="s">
        <v>53</v>
      </c>
      <c r="H1088" s="121">
        <v>50.237000000000002</v>
      </c>
      <c r="J1088" s="81"/>
      <c r="L1088" s="57"/>
      <c r="M1088" s="60"/>
      <c r="T1088" s="61"/>
      <c r="AT1088" s="58" t="s">
        <v>42</v>
      </c>
      <c r="AU1088" s="58" t="s">
        <v>20</v>
      </c>
      <c r="AV1088" s="6" t="s">
        <v>39</v>
      </c>
      <c r="AW1088" s="6" t="s">
        <v>10</v>
      </c>
      <c r="AX1088" s="6" t="s">
        <v>19</v>
      </c>
      <c r="AY1088" s="58" t="s">
        <v>34</v>
      </c>
    </row>
    <row r="1089" spans="2:65" s="1" customFormat="1" ht="37.9" customHeight="1" collapsed="1" x14ac:dyDescent="0.2">
      <c r="B1089" s="31"/>
      <c r="C1089" s="32">
        <v>142</v>
      </c>
      <c r="D1089" s="32" t="s">
        <v>36</v>
      </c>
      <c r="E1089" s="33" t="s">
        <v>671</v>
      </c>
      <c r="F1089" s="34" t="s">
        <v>672</v>
      </c>
      <c r="G1089" s="35" t="s">
        <v>91</v>
      </c>
      <c r="H1089" s="36">
        <v>85.5</v>
      </c>
      <c r="I1089" s="36"/>
      <c r="J1089" s="69">
        <f t="shared" ref="J1089" si="48">I1089*H1089</f>
        <v>0</v>
      </c>
      <c r="K1089" s="34" t="s">
        <v>38</v>
      </c>
      <c r="L1089" s="12"/>
      <c r="M1089" s="37" t="s">
        <v>0</v>
      </c>
      <c r="N1089" s="38" t="s">
        <v>13</v>
      </c>
      <c r="O1089" s="39">
        <v>0.245</v>
      </c>
      <c r="P1089" s="39">
        <f>O1089*H1089</f>
        <v>20.947499999999998</v>
      </c>
      <c r="Q1089" s="39">
        <v>7.5799999999999999E-3</v>
      </c>
      <c r="R1089" s="39">
        <f>Q1089*H1089</f>
        <v>0.64808999999999994</v>
      </c>
      <c r="S1089" s="39">
        <v>0</v>
      </c>
      <c r="T1089" s="40">
        <f>S1089*H1089</f>
        <v>0</v>
      </c>
      <c r="AR1089" s="41" t="s">
        <v>171</v>
      </c>
      <c r="AT1089" s="41" t="s">
        <v>36</v>
      </c>
      <c r="AU1089" s="41" t="s">
        <v>20</v>
      </c>
      <c r="AY1089" s="8" t="s">
        <v>34</v>
      </c>
      <c r="BE1089" s="42">
        <f>IF(N1089="základní",J1089,0)</f>
        <v>0</v>
      </c>
      <c r="BF1089" s="42">
        <f>IF(N1089="snížená",J1089,0)</f>
        <v>0</v>
      </c>
      <c r="BG1089" s="42">
        <f>IF(N1089="zákl. přenesená",J1089,0)</f>
        <v>0</v>
      </c>
      <c r="BH1089" s="42">
        <f>IF(N1089="sníž. přenesená",J1089,0)</f>
        <v>0</v>
      </c>
      <c r="BI1089" s="42">
        <f>IF(N1089="nulová",J1089,0)</f>
        <v>0</v>
      </c>
      <c r="BJ1089" s="8" t="s">
        <v>19</v>
      </c>
      <c r="BK1089" s="42">
        <f>ROUND(I1089*H1089,2)</f>
        <v>0</v>
      </c>
      <c r="BL1089" s="8" t="s">
        <v>171</v>
      </c>
      <c r="BM1089" s="41" t="s">
        <v>673</v>
      </c>
    </row>
    <row r="1090" spans="2:65" s="1" customFormat="1" hidden="1" outlineLevel="1" x14ac:dyDescent="0.2">
      <c r="B1090" s="12"/>
      <c r="D1090" s="43" t="s">
        <v>40</v>
      </c>
      <c r="F1090" s="44" t="s">
        <v>674</v>
      </c>
      <c r="H1090" s="42"/>
      <c r="J1090" s="78"/>
      <c r="L1090" s="12"/>
      <c r="M1090" s="45"/>
      <c r="T1090" s="15"/>
      <c r="AT1090" s="8" t="s">
        <v>40</v>
      </c>
      <c r="AU1090" s="8" t="s">
        <v>20</v>
      </c>
    </row>
    <row r="1091" spans="2:65" s="4" customFormat="1" hidden="1" outlineLevel="1" x14ac:dyDescent="0.2">
      <c r="B1091" s="46"/>
      <c r="D1091" s="47" t="s">
        <v>42</v>
      </c>
      <c r="E1091" s="48" t="s">
        <v>0</v>
      </c>
      <c r="F1091" s="49" t="s">
        <v>43</v>
      </c>
      <c r="H1091" s="119" t="s">
        <v>0</v>
      </c>
      <c r="J1091" s="79"/>
      <c r="L1091" s="46"/>
      <c r="M1091" s="50"/>
      <c r="T1091" s="51"/>
      <c r="AT1091" s="48" t="s">
        <v>42</v>
      </c>
      <c r="AU1091" s="48" t="s">
        <v>20</v>
      </c>
      <c r="AV1091" s="4" t="s">
        <v>19</v>
      </c>
      <c r="AW1091" s="4" t="s">
        <v>10</v>
      </c>
      <c r="AX1091" s="4" t="s">
        <v>18</v>
      </c>
      <c r="AY1091" s="48" t="s">
        <v>34</v>
      </c>
    </row>
    <row r="1092" spans="2:65" s="4" customFormat="1" hidden="1" outlineLevel="1" x14ac:dyDescent="0.2">
      <c r="B1092" s="46"/>
      <c r="D1092" s="47" t="s">
        <v>42</v>
      </c>
      <c r="E1092" s="48" t="s">
        <v>0</v>
      </c>
      <c r="F1092" s="49" t="s">
        <v>44</v>
      </c>
      <c r="H1092" s="119" t="s">
        <v>0</v>
      </c>
      <c r="J1092" s="79"/>
      <c r="L1092" s="46"/>
      <c r="M1092" s="50"/>
      <c r="T1092" s="51"/>
      <c r="AT1092" s="48" t="s">
        <v>42</v>
      </c>
      <c r="AU1092" s="48" t="s">
        <v>20</v>
      </c>
      <c r="AV1092" s="4" t="s">
        <v>19</v>
      </c>
      <c r="AW1092" s="4" t="s">
        <v>10</v>
      </c>
      <c r="AX1092" s="4" t="s">
        <v>18</v>
      </c>
      <c r="AY1092" s="48" t="s">
        <v>34</v>
      </c>
    </row>
    <row r="1093" spans="2:65" s="4" customFormat="1" hidden="1" outlineLevel="1" x14ac:dyDescent="0.2">
      <c r="B1093" s="46"/>
      <c r="D1093" s="47" t="s">
        <v>42</v>
      </c>
      <c r="E1093" s="48" t="s">
        <v>0</v>
      </c>
      <c r="F1093" s="49" t="s">
        <v>129</v>
      </c>
      <c r="H1093" s="119" t="s">
        <v>0</v>
      </c>
      <c r="J1093" s="79"/>
      <c r="L1093" s="46"/>
      <c r="M1093" s="50"/>
      <c r="T1093" s="51"/>
      <c r="AT1093" s="48" t="s">
        <v>42</v>
      </c>
      <c r="AU1093" s="48" t="s">
        <v>20</v>
      </c>
      <c r="AV1093" s="4" t="s">
        <v>19</v>
      </c>
      <c r="AW1093" s="4" t="s">
        <v>10</v>
      </c>
      <c r="AX1093" s="4" t="s">
        <v>18</v>
      </c>
      <c r="AY1093" s="48" t="s">
        <v>34</v>
      </c>
    </row>
    <row r="1094" spans="2:65" s="5" customFormat="1" hidden="1" outlineLevel="1" x14ac:dyDescent="0.2">
      <c r="B1094" s="52"/>
      <c r="D1094" s="47" t="s">
        <v>42</v>
      </c>
      <c r="E1094" s="53" t="s">
        <v>0</v>
      </c>
      <c r="F1094" s="54" t="s">
        <v>309</v>
      </c>
      <c r="H1094" s="120">
        <v>9.5920000000000005</v>
      </c>
      <c r="J1094" s="80"/>
      <c r="L1094" s="52"/>
      <c r="M1094" s="55"/>
      <c r="T1094" s="56"/>
      <c r="AT1094" s="53" t="s">
        <v>42</v>
      </c>
      <c r="AU1094" s="53" t="s">
        <v>20</v>
      </c>
      <c r="AV1094" s="5" t="s">
        <v>20</v>
      </c>
      <c r="AW1094" s="5" t="s">
        <v>10</v>
      </c>
      <c r="AX1094" s="5" t="s">
        <v>18</v>
      </c>
      <c r="AY1094" s="53" t="s">
        <v>34</v>
      </c>
    </row>
    <row r="1095" spans="2:65" s="4" customFormat="1" hidden="1" outlineLevel="1" x14ac:dyDescent="0.2">
      <c r="B1095" s="46"/>
      <c r="D1095" s="47" t="s">
        <v>42</v>
      </c>
      <c r="E1095" s="48" t="s">
        <v>0</v>
      </c>
      <c r="F1095" s="49" t="s">
        <v>134</v>
      </c>
      <c r="H1095" s="119" t="s">
        <v>0</v>
      </c>
      <c r="J1095" s="79"/>
      <c r="L1095" s="46"/>
      <c r="M1095" s="50"/>
      <c r="T1095" s="51"/>
      <c r="AT1095" s="48" t="s">
        <v>42</v>
      </c>
      <c r="AU1095" s="48" t="s">
        <v>20</v>
      </c>
      <c r="AV1095" s="4" t="s">
        <v>19</v>
      </c>
      <c r="AW1095" s="4" t="s">
        <v>10</v>
      </c>
      <c r="AX1095" s="4" t="s">
        <v>18</v>
      </c>
      <c r="AY1095" s="48" t="s">
        <v>34</v>
      </c>
    </row>
    <row r="1096" spans="2:65" s="5" customFormat="1" ht="22.5" hidden="1" outlineLevel="1" x14ac:dyDescent="0.2">
      <c r="B1096" s="52"/>
      <c r="D1096" s="47" t="s">
        <v>42</v>
      </c>
      <c r="E1096" s="53" t="s">
        <v>0</v>
      </c>
      <c r="F1096" s="54" t="s">
        <v>310</v>
      </c>
      <c r="H1096" s="120">
        <v>12.602</v>
      </c>
      <c r="J1096" s="80"/>
      <c r="L1096" s="52"/>
      <c r="M1096" s="55"/>
      <c r="T1096" s="56"/>
      <c r="AT1096" s="53" t="s">
        <v>42</v>
      </c>
      <c r="AU1096" s="53" t="s">
        <v>20</v>
      </c>
      <c r="AV1096" s="5" t="s">
        <v>20</v>
      </c>
      <c r="AW1096" s="5" t="s">
        <v>10</v>
      </c>
      <c r="AX1096" s="5" t="s">
        <v>18</v>
      </c>
      <c r="AY1096" s="53" t="s">
        <v>34</v>
      </c>
    </row>
    <row r="1097" spans="2:65" s="4" customFormat="1" hidden="1" outlineLevel="1" x14ac:dyDescent="0.2">
      <c r="B1097" s="46"/>
      <c r="D1097" s="47" t="s">
        <v>42</v>
      </c>
      <c r="E1097" s="48" t="s">
        <v>0</v>
      </c>
      <c r="F1097" s="49" t="s">
        <v>139</v>
      </c>
      <c r="H1097" s="119" t="s">
        <v>0</v>
      </c>
      <c r="J1097" s="79"/>
      <c r="L1097" s="46"/>
      <c r="M1097" s="50"/>
      <c r="T1097" s="51"/>
      <c r="AT1097" s="48" t="s">
        <v>42</v>
      </c>
      <c r="AU1097" s="48" t="s">
        <v>20</v>
      </c>
      <c r="AV1097" s="4" t="s">
        <v>19</v>
      </c>
      <c r="AW1097" s="4" t="s">
        <v>10</v>
      </c>
      <c r="AX1097" s="4" t="s">
        <v>18</v>
      </c>
      <c r="AY1097" s="48" t="s">
        <v>34</v>
      </c>
    </row>
    <row r="1098" spans="2:65" s="5" customFormat="1" hidden="1" outlineLevel="1" x14ac:dyDescent="0.2">
      <c r="B1098" s="52"/>
      <c r="D1098" s="47" t="s">
        <v>42</v>
      </c>
      <c r="E1098" s="53" t="s">
        <v>0</v>
      </c>
      <c r="F1098" s="54" t="s">
        <v>311</v>
      </c>
      <c r="H1098" s="120">
        <v>3.2290000000000001</v>
      </c>
      <c r="J1098" s="80"/>
      <c r="L1098" s="52"/>
      <c r="M1098" s="55"/>
      <c r="T1098" s="56"/>
      <c r="AT1098" s="53" t="s">
        <v>42</v>
      </c>
      <c r="AU1098" s="53" t="s">
        <v>20</v>
      </c>
      <c r="AV1098" s="5" t="s">
        <v>20</v>
      </c>
      <c r="AW1098" s="5" t="s">
        <v>10</v>
      </c>
      <c r="AX1098" s="5" t="s">
        <v>18</v>
      </c>
      <c r="AY1098" s="53" t="s">
        <v>34</v>
      </c>
    </row>
    <row r="1099" spans="2:65" s="4" customFormat="1" hidden="1" outlineLevel="1" x14ac:dyDescent="0.2">
      <c r="B1099" s="46"/>
      <c r="D1099" s="47" t="s">
        <v>42</v>
      </c>
      <c r="E1099" s="48" t="s">
        <v>0</v>
      </c>
      <c r="F1099" s="49" t="s">
        <v>87</v>
      </c>
      <c r="H1099" s="119" t="s">
        <v>0</v>
      </c>
      <c r="J1099" s="79"/>
      <c r="L1099" s="46"/>
      <c r="M1099" s="50"/>
      <c r="T1099" s="51"/>
      <c r="AT1099" s="48" t="s">
        <v>42</v>
      </c>
      <c r="AU1099" s="48" t="s">
        <v>20</v>
      </c>
      <c r="AV1099" s="4" t="s">
        <v>19</v>
      </c>
      <c r="AW1099" s="4" t="s">
        <v>10</v>
      </c>
      <c r="AX1099" s="4" t="s">
        <v>18</v>
      </c>
      <c r="AY1099" s="48" t="s">
        <v>34</v>
      </c>
    </row>
    <row r="1100" spans="2:65" s="5" customFormat="1" hidden="1" outlineLevel="1" x14ac:dyDescent="0.2">
      <c r="B1100" s="52"/>
      <c r="D1100" s="47" t="s">
        <v>42</v>
      </c>
      <c r="E1100" s="53" t="s">
        <v>0</v>
      </c>
      <c r="F1100" s="54" t="s">
        <v>312</v>
      </c>
      <c r="H1100" s="120">
        <v>7.66</v>
      </c>
      <c r="J1100" s="80"/>
      <c r="L1100" s="52"/>
      <c r="M1100" s="55"/>
      <c r="T1100" s="56"/>
      <c r="AT1100" s="53" t="s">
        <v>42</v>
      </c>
      <c r="AU1100" s="53" t="s">
        <v>20</v>
      </c>
      <c r="AV1100" s="5" t="s">
        <v>20</v>
      </c>
      <c r="AW1100" s="5" t="s">
        <v>10</v>
      </c>
      <c r="AX1100" s="5" t="s">
        <v>18</v>
      </c>
      <c r="AY1100" s="53" t="s">
        <v>34</v>
      </c>
    </row>
    <row r="1101" spans="2:65" s="4" customFormat="1" hidden="1" outlineLevel="1" x14ac:dyDescent="0.2">
      <c r="B1101" s="46"/>
      <c r="D1101" s="47" t="s">
        <v>42</v>
      </c>
      <c r="E1101" s="48" t="s">
        <v>0</v>
      </c>
      <c r="F1101" s="49" t="s">
        <v>359</v>
      </c>
      <c r="H1101" s="119" t="s">
        <v>0</v>
      </c>
      <c r="J1101" s="79"/>
      <c r="L1101" s="46"/>
      <c r="M1101" s="50"/>
      <c r="T1101" s="51"/>
      <c r="AT1101" s="48" t="s">
        <v>42</v>
      </c>
      <c r="AU1101" s="48" t="s">
        <v>20</v>
      </c>
      <c r="AV1101" s="4" t="s">
        <v>19</v>
      </c>
      <c r="AW1101" s="4" t="s">
        <v>10</v>
      </c>
      <c r="AX1101" s="4" t="s">
        <v>18</v>
      </c>
      <c r="AY1101" s="48" t="s">
        <v>34</v>
      </c>
    </row>
    <row r="1102" spans="2:65" s="5" customFormat="1" hidden="1" outlineLevel="1" x14ac:dyDescent="0.2">
      <c r="B1102" s="52"/>
      <c r="D1102" s="47" t="s">
        <v>42</v>
      </c>
      <c r="E1102" s="53" t="s">
        <v>0</v>
      </c>
      <c r="F1102" s="54" t="s">
        <v>360</v>
      </c>
      <c r="H1102" s="120">
        <v>0.72</v>
      </c>
      <c r="J1102" s="80"/>
      <c r="L1102" s="52"/>
      <c r="M1102" s="55"/>
      <c r="T1102" s="56"/>
      <c r="AT1102" s="53" t="s">
        <v>42</v>
      </c>
      <c r="AU1102" s="53" t="s">
        <v>20</v>
      </c>
      <c r="AV1102" s="5" t="s">
        <v>20</v>
      </c>
      <c r="AW1102" s="5" t="s">
        <v>10</v>
      </c>
      <c r="AX1102" s="5" t="s">
        <v>18</v>
      </c>
      <c r="AY1102" s="53" t="s">
        <v>34</v>
      </c>
    </row>
    <row r="1103" spans="2:65" s="4" customFormat="1" hidden="1" outlineLevel="1" x14ac:dyDescent="0.2">
      <c r="B1103" s="46"/>
      <c r="D1103" s="47" t="s">
        <v>42</v>
      </c>
      <c r="E1103" s="48" t="s">
        <v>0</v>
      </c>
      <c r="F1103" s="49" t="s">
        <v>45</v>
      </c>
      <c r="H1103" s="119" t="s">
        <v>0</v>
      </c>
      <c r="J1103" s="79"/>
      <c r="L1103" s="46"/>
      <c r="M1103" s="50"/>
      <c r="T1103" s="51"/>
      <c r="AT1103" s="48" t="s">
        <v>42</v>
      </c>
      <c r="AU1103" s="48" t="s">
        <v>20</v>
      </c>
      <c r="AV1103" s="4" t="s">
        <v>19</v>
      </c>
      <c r="AW1103" s="4" t="s">
        <v>10</v>
      </c>
      <c r="AX1103" s="4" t="s">
        <v>18</v>
      </c>
      <c r="AY1103" s="48" t="s">
        <v>34</v>
      </c>
    </row>
    <row r="1104" spans="2:65" s="5" customFormat="1" hidden="1" outlineLevel="1" x14ac:dyDescent="0.2">
      <c r="B1104" s="52"/>
      <c r="D1104" s="47" t="s">
        <v>42</v>
      </c>
      <c r="E1104" s="53" t="s">
        <v>0</v>
      </c>
      <c r="F1104" s="54" t="s">
        <v>256</v>
      </c>
      <c r="H1104" s="120">
        <v>6</v>
      </c>
      <c r="J1104" s="80"/>
      <c r="L1104" s="52"/>
      <c r="M1104" s="55"/>
      <c r="T1104" s="56"/>
      <c r="AT1104" s="53" t="s">
        <v>42</v>
      </c>
      <c r="AU1104" s="53" t="s">
        <v>20</v>
      </c>
      <c r="AV1104" s="5" t="s">
        <v>20</v>
      </c>
      <c r="AW1104" s="5" t="s">
        <v>10</v>
      </c>
      <c r="AX1104" s="5" t="s">
        <v>18</v>
      </c>
      <c r="AY1104" s="53" t="s">
        <v>34</v>
      </c>
    </row>
    <row r="1105" spans="2:65" s="4" customFormat="1" hidden="1" outlineLevel="1" x14ac:dyDescent="0.2">
      <c r="B1105" s="46"/>
      <c r="D1105" s="47" t="s">
        <v>42</v>
      </c>
      <c r="E1105" s="48" t="s">
        <v>0</v>
      </c>
      <c r="F1105" s="49" t="s">
        <v>361</v>
      </c>
      <c r="H1105" s="119" t="s">
        <v>0</v>
      </c>
      <c r="J1105" s="79"/>
      <c r="L1105" s="46"/>
      <c r="M1105" s="50"/>
      <c r="T1105" s="51"/>
      <c r="AT1105" s="48" t="s">
        <v>42</v>
      </c>
      <c r="AU1105" s="48" t="s">
        <v>20</v>
      </c>
      <c r="AV1105" s="4" t="s">
        <v>19</v>
      </c>
      <c r="AW1105" s="4" t="s">
        <v>10</v>
      </c>
      <c r="AX1105" s="4" t="s">
        <v>18</v>
      </c>
      <c r="AY1105" s="48" t="s">
        <v>34</v>
      </c>
    </row>
    <row r="1106" spans="2:65" s="5" customFormat="1" hidden="1" outlineLevel="1" x14ac:dyDescent="0.2">
      <c r="B1106" s="52"/>
      <c r="D1106" s="47" t="s">
        <v>42</v>
      </c>
      <c r="E1106" s="53" t="s">
        <v>0</v>
      </c>
      <c r="F1106" s="54" t="s">
        <v>313</v>
      </c>
      <c r="H1106" s="120">
        <v>10.433999999999999</v>
      </c>
      <c r="J1106" s="80"/>
      <c r="L1106" s="52"/>
      <c r="M1106" s="55"/>
      <c r="T1106" s="56"/>
      <c r="AT1106" s="53" t="s">
        <v>42</v>
      </c>
      <c r="AU1106" s="53" t="s">
        <v>20</v>
      </c>
      <c r="AV1106" s="5" t="s">
        <v>20</v>
      </c>
      <c r="AW1106" s="5" t="s">
        <v>10</v>
      </c>
      <c r="AX1106" s="5" t="s">
        <v>18</v>
      </c>
      <c r="AY1106" s="53" t="s">
        <v>34</v>
      </c>
    </row>
    <row r="1107" spans="2:65" s="6" customFormat="1" hidden="1" outlineLevel="1" x14ac:dyDescent="0.2">
      <c r="B1107" s="57"/>
      <c r="D1107" s="47" t="s">
        <v>42</v>
      </c>
      <c r="E1107" s="58" t="s">
        <v>0</v>
      </c>
      <c r="F1107" s="59" t="s">
        <v>53</v>
      </c>
      <c r="H1107" s="121">
        <v>50.237000000000002</v>
      </c>
      <c r="J1107" s="81"/>
      <c r="L1107" s="57"/>
      <c r="M1107" s="60"/>
      <c r="T1107" s="61"/>
      <c r="AT1107" s="58" t="s">
        <v>42</v>
      </c>
      <c r="AU1107" s="58" t="s">
        <v>20</v>
      </c>
      <c r="AV1107" s="6" t="s">
        <v>39</v>
      </c>
      <c r="AW1107" s="6" t="s">
        <v>10</v>
      </c>
      <c r="AX1107" s="6" t="s">
        <v>19</v>
      </c>
      <c r="AY1107" s="58" t="s">
        <v>34</v>
      </c>
    </row>
    <row r="1108" spans="2:65" s="1" customFormat="1" ht="24.2" customHeight="1" collapsed="1" x14ac:dyDescent="0.2">
      <c r="B1108" s="31"/>
      <c r="C1108" s="32">
        <v>143</v>
      </c>
      <c r="D1108" s="32" t="s">
        <v>36</v>
      </c>
      <c r="E1108" s="33" t="s">
        <v>675</v>
      </c>
      <c r="F1108" s="34" t="s">
        <v>676</v>
      </c>
      <c r="G1108" s="35" t="s">
        <v>374</v>
      </c>
      <c r="H1108" s="36">
        <v>222</v>
      </c>
      <c r="I1108" s="36"/>
      <c r="J1108" s="69">
        <f t="shared" ref="J1108" si="49">I1108*H1108</f>
        <v>0</v>
      </c>
      <c r="K1108" s="34" t="s">
        <v>38</v>
      </c>
      <c r="L1108" s="12"/>
      <c r="M1108" s="37" t="s">
        <v>0</v>
      </c>
      <c r="N1108" s="38" t="s">
        <v>13</v>
      </c>
      <c r="O1108" s="39">
        <v>0.161</v>
      </c>
      <c r="P1108" s="39">
        <f>O1108*H1108</f>
        <v>35.742000000000004</v>
      </c>
      <c r="Q1108" s="39">
        <v>2.9999999999999997E-4</v>
      </c>
      <c r="R1108" s="39">
        <f>Q1108*H1108</f>
        <v>6.6599999999999993E-2</v>
      </c>
      <c r="S1108" s="39">
        <v>0</v>
      </c>
      <c r="T1108" s="40">
        <f>S1108*H1108</f>
        <v>0</v>
      </c>
      <c r="AR1108" s="41" t="s">
        <v>171</v>
      </c>
      <c r="AT1108" s="41" t="s">
        <v>36</v>
      </c>
      <c r="AU1108" s="41" t="s">
        <v>20</v>
      </c>
      <c r="AY1108" s="8" t="s">
        <v>34</v>
      </c>
      <c r="BE1108" s="42">
        <f>IF(N1108="základní",J1108,0)</f>
        <v>0</v>
      </c>
      <c r="BF1108" s="42">
        <f>IF(N1108="snížená",J1108,0)</f>
        <v>0</v>
      </c>
      <c r="BG1108" s="42">
        <f>IF(N1108="zákl. přenesená",J1108,0)</f>
        <v>0</v>
      </c>
      <c r="BH1108" s="42">
        <f>IF(N1108="sníž. přenesená",J1108,0)</f>
        <v>0</v>
      </c>
      <c r="BI1108" s="42">
        <f>IF(N1108="nulová",J1108,0)</f>
        <v>0</v>
      </c>
      <c r="BJ1108" s="8" t="s">
        <v>19</v>
      </c>
      <c r="BK1108" s="42">
        <f>ROUND(I1108*H1108,2)</f>
        <v>0</v>
      </c>
      <c r="BL1108" s="8" t="s">
        <v>171</v>
      </c>
      <c r="BM1108" s="41" t="s">
        <v>677</v>
      </c>
    </row>
    <row r="1109" spans="2:65" s="1" customFormat="1" hidden="1" outlineLevel="1" x14ac:dyDescent="0.2">
      <c r="B1109" s="12"/>
      <c r="D1109" s="43" t="s">
        <v>40</v>
      </c>
      <c r="F1109" s="44" t="s">
        <v>678</v>
      </c>
      <c r="H1109" s="42"/>
      <c r="J1109" s="78"/>
      <c r="L1109" s="12"/>
      <c r="M1109" s="45"/>
      <c r="T1109" s="15"/>
      <c r="AT1109" s="8" t="s">
        <v>40</v>
      </c>
      <c r="AU1109" s="8" t="s">
        <v>20</v>
      </c>
    </row>
    <row r="1110" spans="2:65" s="4" customFormat="1" hidden="1" outlineLevel="1" x14ac:dyDescent="0.2">
      <c r="B1110" s="46"/>
      <c r="D1110" s="47" t="s">
        <v>42</v>
      </c>
      <c r="E1110" s="48" t="s">
        <v>0</v>
      </c>
      <c r="F1110" s="49" t="s">
        <v>43</v>
      </c>
      <c r="H1110" s="119" t="s">
        <v>0</v>
      </c>
      <c r="J1110" s="79"/>
      <c r="L1110" s="46"/>
      <c r="M1110" s="50"/>
      <c r="T1110" s="51"/>
      <c r="AT1110" s="48" t="s">
        <v>42</v>
      </c>
      <c r="AU1110" s="48" t="s">
        <v>20</v>
      </c>
      <c r="AV1110" s="4" t="s">
        <v>19</v>
      </c>
      <c r="AW1110" s="4" t="s">
        <v>10</v>
      </c>
      <c r="AX1110" s="4" t="s">
        <v>18</v>
      </c>
      <c r="AY1110" s="48" t="s">
        <v>34</v>
      </c>
    </row>
    <row r="1111" spans="2:65" s="4" customFormat="1" hidden="1" outlineLevel="1" x14ac:dyDescent="0.2">
      <c r="B1111" s="46"/>
      <c r="D1111" s="47" t="s">
        <v>42</v>
      </c>
      <c r="E1111" s="48" t="s">
        <v>0</v>
      </c>
      <c r="F1111" s="49" t="s">
        <v>44</v>
      </c>
      <c r="H1111" s="119" t="s">
        <v>0</v>
      </c>
      <c r="J1111" s="79"/>
      <c r="L1111" s="46"/>
      <c r="M1111" s="50"/>
      <c r="T1111" s="51"/>
      <c r="AT1111" s="48" t="s">
        <v>42</v>
      </c>
      <c r="AU1111" s="48" t="s">
        <v>20</v>
      </c>
      <c r="AV1111" s="4" t="s">
        <v>19</v>
      </c>
      <c r="AW1111" s="4" t="s">
        <v>10</v>
      </c>
      <c r="AX1111" s="4" t="s">
        <v>18</v>
      </c>
      <c r="AY1111" s="48" t="s">
        <v>34</v>
      </c>
    </row>
    <row r="1112" spans="2:65" s="4" customFormat="1" hidden="1" outlineLevel="1" x14ac:dyDescent="0.2">
      <c r="B1112" s="46"/>
      <c r="D1112" s="47" t="s">
        <v>42</v>
      </c>
      <c r="E1112" s="48" t="s">
        <v>0</v>
      </c>
      <c r="F1112" s="49" t="s">
        <v>361</v>
      </c>
      <c r="H1112" s="119" t="s">
        <v>0</v>
      </c>
      <c r="J1112" s="79"/>
      <c r="L1112" s="46"/>
      <c r="M1112" s="50"/>
      <c r="T1112" s="51"/>
      <c r="AT1112" s="48" t="s">
        <v>42</v>
      </c>
      <c r="AU1112" s="48" t="s">
        <v>20</v>
      </c>
      <c r="AV1112" s="4" t="s">
        <v>19</v>
      </c>
      <c r="AW1112" s="4" t="s">
        <v>10</v>
      </c>
      <c r="AX1112" s="4" t="s">
        <v>18</v>
      </c>
      <c r="AY1112" s="48" t="s">
        <v>34</v>
      </c>
    </row>
    <row r="1113" spans="2:65" s="5" customFormat="1" hidden="1" outlineLevel="1" x14ac:dyDescent="0.2">
      <c r="B1113" s="52"/>
      <c r="D1113" s="47" t="s">
        <v>42</v>
      </c>
      <c r="E1113" s="53" t="s">
        <v>0</v>
      </c>
      <c r="F1113" s="54" t="s">
        <v>679</v>
      </c>
      <c r="H1113" s="120">
        <v>12.9</v>
      </c>
      <c r="J1113" s="80"/>
      <c r="L1113" s="52"/>
      <c r="M1113" s="55"/>
      <c r="T1113" s="56"/>
      <c r="AT1113" s="53" t="s">
        <v>42</v>
      </c>
      <c r="AU1113" s="53" t="s">
        <v>20</v>
      </c>
      <c r="AV1113" s="5" t="s">
        <v>20</v>
      </c>
      <c r="AW1113" s="5" t="s">
        <v>10</v>
      </c>
      <c r="AX1113" s="5" t="s">
        <v>19</v>
      </c>
      <c r="AY1113" s="53" t="s">
        <v>34</v>
      </c>
    </row>
    <row r="1114" spans="2:65" s="1" customFormat="1" ht="33" customHeight="1" collapsed="1" x14ac:dyDescent="0.2">
      <c r="B1114" s="31"/>
      <c r="C1114" s="32">
        <v>144</v>
      </c>
      <c r="D1114" s="32" t="s">
        <v>36</v>
      </c>
      <c r="E1114" s="33" t="s">
        <v>680</v>
      </c>
      <c r="F1114" s="34" t="s">
        <v>681</v>
      </c>
      <c r="G1114" s="35" t="s">
        <v>91</v>
      </c>
      <c r="H1114" s="36">
        <v>85.5</v>
      </c>
      <c r="I1114" s="36"/>
      <c r="J1114" s="69">
        <f t="shared" ref="J1114" si="50">I1114*H1114</f>
        <v>0</v>
      </c>
      <c r="K1114" s="34" t="s">
        <v>38</v>
      </c>
      <c r="L1114" s="12"/>
      <c r="M1114" s="37" t="s">
        <v>0</v>
      </c>
      <c r="N1114" s="38" t="s">
        <v>13</v>
      </c>
      <c r="O1114" s="39">
        <v>0.61</v>
      </c>
      <c r="P1114" s="39">
        <f>O1114*H1114</f>
        <v>52.155000000000001</v>
      </c>
      <c r="Q1114" s="39">
        <v>6.3E-3</v>
      </c>
      <c r="R1114" s="39">
        <f>Q1114*H1114</f>
        <v>0.53864999999999996</v>
      </c>
      <c r="S1114" s="39">
        <v>0</v>
      </c>
      <c r="T1114" s="40">
        <f>S1114*H1114</f>
        <v>0</v>
      </c>
      <c r="AR1114" s="41" t="s">
        <v>171</v>
      </c>
      <c r="AT1114" s="41" t="s">
        <v>36</v>
      </c>
      <c r="AU1114" s="41" t="s">
        <v>20</v>
      </c>
      <c r="AY1114" s="8" t="s">
        <v>34</v>
      </c>
      <c r="BE1114" s="42">
        <f>IF(N1114="základní",J1114,0)</f>
        <v>0</v>
      </c>
      <c r="BF1114" s="42">
        <f>IF(N1114="snížená",J1114,0)</f>
        <v>0</v>
      </c>
      <c r="BG1114" s="42">
        <f>IF(N1114="zákl. přenesená",J1114,0)</f>
        <v>0</v>
      </c>
      <c r="BH1114" s="42">
        <f>IF(N1114="sníž. přenesená",J1114,0)</f>
        <v>0</v>
      </c>
      <c r="BI1114" s="42">
        <f>IF(N1114="nulová",J1114,0)</f>
        <v>0</v>
      </c>
      <c r="BJ1114" s="8" t="s">
        <v>19</v>
      </c>
      <c r="BK1114" s="42">
        <f>ROUND(I1114*H1114,2)</f>
        <v>0</v>
      </c>
      <c r="BL1114" s="8" t="s">
        <v>171</v>
      </c>
      <c r="BM1114" s="41" t="s">
        <v>682</v>
      </c>
    </row>
    <row r="1115" spans="2:65" s="1" customFormat="1" hidden="1" outlineLevel="1" x14ac:dyDescent="0.2">
      <c r="B1115" s="12"/>
      <c r="D1115" s="43" t="s">
        <v>40</v>
      </c>
      <c r="F1115" s="44" t="s">
        <v>683</v>
      </c>
      <c r="H1115" s="42"/>
      <c r="J1115" s="78"/>
      <c r="L1115" s="12"/>
      <c r="M1115" s="45"/>
      <c r="T1115" s="15"/>
      <c r="AT1115" s="8" t="s">
        <v>40</v>
      </c>
      <c r="AU1115" s="8" t="s">
        <v>20</v>
      </c>
    </row>
    <row r="1116" spans="2:65" s="4" customFormat="1" hidden="1" outlineLevel="1" x14ac:dyDescent="0.2">
      <c r="B1116" s="46"/>
      <c r="D1116" s="47" t="s">
        <v>42</v>
      </c>
      <c r="E1116" s="48" t="s">
        <v>0</v>
      </c>
      <c r="F1116" s="49" t="s">
        <v>43</v>
      </c>
      <c r="H1116" s="119" t="s">
        <v>0</v>
      </c>
      <c r="J1116" s="79"/>
      <c r="L1116" s="46"/>
      <c r="M1116" s="50"/>
      <c r="T1116" s="51"/>
      <c r="AT1116" s="48" t="s">
        <v>42</v>
      </c>
      <c r="AU1116" s="48" t="s">
        <v>20</v>
      </c>
      <c r="AV1116" s="4" t="s">
        <v>19</v>
      </c>
      <c r="AW1116" s="4" t="s">
        <v>10</v>
      </c>
      <c r="AX1116" s="4" t="s">
        <v>18</v>
      </c>
      <c r="AY1116" s="48" t="s">
        <v>34</v>
      </c>
    </row>
    <row r="1117" spans="2:65" s="4" customFormat="1" hidden="1" outlineLevel="1" x14ac:dyDescent="0.2">
      <c r="B1117" s="46"/>
      <c r="D1117" s="47" t="s">
        <v>42</v>
      </c>
      <c r="E1117" s="48" t="s">
        <v>0</v>
      </c>
      <c r="F1117" s="49" t="s">
        <v>44</v>
      </c>
      <c r="H1117" s="119" t="s">
        <v>0</v>
      </c>
      <c r="J1117" s="79"/>
      <c r="L1117" s="46"/>
      <c r="M1117" s="50"/>
      <c r="T1117" s="51"/>
      <c r="AT1117" s="48" t="s">
        <v>42</v>
      </c>
      <c r="AU1117" s="48" t="s">
        <v>20</v>
      </c>
      <c r="AV1117" s="4" t="s">
        <v>19</v>
      </c>
      <c r="AW1117" s="4" t="s">
        <v>10</v>
      </c>
      <c r="AX1117" s="4" t="s">
        <v>18</v>
      </c>
      <c r="AY1117" s="48" t="s">
        <v>34</v>
      </c>
    </row>
    <row r="1118" spans="2:65" s="4" customFormat="1" hidden="1" outlineLevel="1" x14ac:dyDescent="0.2">
      <c r="B1118" s="46"/>
      <c r="D1118" s="47" t="s">
        <v>42</v>
      </c>
      <c r="E1118" s="48" t="s">
        <v>0</v>
      </c>
      <c r="F1118" s="49" t="s">
        <v>129</v>
      </c>
      <c r="H1118" s="119" t="s">
        <v>0</v>
      </c>
      <c r="J1118" s="79"/>
      <c r="L1118" s="46"/>
      <c r="M1118" s="50"/>
      <c r="T1118" s="51"/>
      <c r="AT1118" s="48" t="s">
        <v>42</v>
      </c>
      <c r="AU1118" s="48" t="s">
        <v>20</v>
      </c>
      <c r="AV1118" s="4" t="s">
        <v>19</v>
      </c>
      <c r="AW1118" s="4" t="s">
        <v>10</v>
      </c>
      <c r="AX1118" s="4" t="s">
        <v>18</v>
      </c>
      <c r="AY1118" s="48" t="s">
        <v>34</v>
      </c>
    </row>
    <row r="1119" spans="2:65" s="5" customFormat="1" hidden="1" outlineLevel="1" x14ac:dyDescent="0.2">
      <c r="B1119" s="52"/>
      <c r="D1119" s="47" t="s">
        <v>42</v>
      </c>
      <c r="E1119" s="53" t="s">
        <v>0</v>
      </c>
      <c r="F1119" s="54" t="s">
        <v>309</v>
      </c>
      <c r="H1119" s="120">
        <v>9.5920000000000005</v>
      </c>
      <c r="J1119" s="80"/>
      <c r="L1119" s="52"/>
      <c r="M1119" s="55"/>
      <c r="T1119" s="56"/>
      <c r="AT1119" s="53" t="s">
        <v>42</v>
      </c>
      <c r="AU1119" s="53" t="s">
        <v>20</v>
      </c>
      <c r="AV1119" s="5" t="s">
        <v>20</v>
      </c>
      <c r="AW1119" s="5" t="s">
        <v>10</v>
      </c>
      <c r="AX1119" s="5" t="s">
        <v>18</v>
      </c>
      <c r="AY1119" s="53" t="s">
        <v>34</v>
      </c>
    </row>
    <row r="1120" spans="2:65" s="4" customFormat="1" hidden="1" outlineLevel="1" x14ac:dyDescent="0.2">
      <c r="B1120" s="46"/>
      <c r="D1120" s="47" t="s">
        <v>42</v>
      </c>
      <c r="E1120" s="48" t="s">
        <v>0</v>
      </c>
      <c r="F1120" s="49" t="s">
        <v>134</v>
      </c>
      <c r="H1120" s="119" t="s">
        <v>0</v>
      </c>
      <c r="J1120" s="79"/>
      <c r="L1120" s="46"/>
      <c r="M1120" s="50"/>
      <c r="T1120" s="51"/>
      <c r="AT1120" s="48" t="s">
        <v>42</v>
      </c>
      <c r="AU1120" s="48" t="s">
        <v>20</v>
      </c>
      <c r="AV1120" s="4" t="s">
        <v>19</v>
      </c>
      <c r="AW1120" s="4" t="s">
        <v>10</v>
      </c>
      <c r="AX1120" s="4" t="s">
        <v>18</v>
      </c>
      <c r="AY1120" s="48" t="s">
        <v>34</v>
      </c>
    </row>
    <row r="1121" spans="2:65" s="5" customFormat="1" ht="22.5" hidden="1" outlineLevel="1" x14ac:dyDescent="0.2">
      <c r="B1121" s="52"/>
      <c r="D1121" s="47" t="s">
        <v>42</v>
      </c>
      <c r="E1121" s="53" t="s">
        <v>0</v>
      </c>
      <c r="F1121" s="54" t="s">
        <v>310</v>
      </c>
      <c r="H1121" s="120">
        <v>12.602</v>
      </c>
      <c r="J1121" s="80"/>
      <c r="L1121" s="52"/>
      <c r="M1121" s="55"/>
      <c r="T1121" s="56"/>
      <c r="AT1121" s="53" t="s">
        <v>42</v>
      </c>
      <c r="AU1121" s="53" t="s">
        <v>20</v>
      </c>
      <c r="AV1121" s="5" t="s">
        <v>20</v>
      </c>
      <c r="AW1121" s="5" t="s">
        <v>10</v>
      </c>
      <c r="AX1121" s="5" t="s">
        <v>18</v>
      </c>
      <c r="AY1121" s="53" t="s">
        <v>34</v>
      </c>
    </row>
    <row r="1122" spans="2:65" s="4" customFormat="1" hidden="1" outlineLevel="1" x14ac:dyDescent="0.2">
      <c r="B1122" s="46"/>
      <c r="D1122" s="47" t="s">
        <v>42</v>
      </c>
      <c r="E1122" s="48" t="s">
        <v>0</v>
      </c>
      <c r="F1122" s="49" t="s">
        <v>139</v>
      </c>
      <c r="H1122" s="119" t="s">
        <v>0</v>
      </c>
      <c r="J1122" s="79"/>
      <c r="L1122" s="46"/>
      <c r="M1122" s="50"/>
      <c r="T1122" s="51"/>
      <c r="AT1122" s="48" t="s">
        <v>42</v>
      </c>
      <c r="AU1122" s="48" t="s">
        <v>20</v>
      </c>
      <c r="AV1122" s="4" t="s">
        <v>19</v>
      </c>
      <c r="AW1122" s="4" t="s">
        <v>10</v>
      </c>
      <c r="AX1122" s="4" t="s">
        <v>18</v>
      </c>
      <c r="AY1122" s="48" t="s">
        <v>34</v>
      </c>
    </row>
    <row r="1123" spans="2:65" s="5" customFormat="1" hidden="1" outlineLevel="1" x14ac:dyDescent="0.2">
      <c r="B1123" s="52"/>
      <c r="D1123" s="47" t="s">
        <v>42</v>
      </c>
      <c r="E1123" s="53" t="s">
        <v>0</v>
      </c>
      <c r="F1123" s="54" t="s">
        <v>311</v>
      </c>
      <c r="H1123" s="120">
        <v>3.2290000000000001</v>
      </c>
      <c r="J1123" s="80"/>
      <c r="L1123" s="52"/>
      <c r="M1123" s="55"/>
      <c r="T1123" s="56"/>
      <c r="AT1123" s="53" t="s">
        <v>42</v>
      </c>
      <c r="AU1123" s="53" t="s">
        <v>20</v>
      </c>
      <c r="AV1123" s="5" t="s">
        <v>20</v>
      </c>
      <c r="AW1123" s="5" t="s">
        <v>10</v>
      </c>
      <c r="AX1123" s="5" t="s">
        <v>18</v>
      </c>
      <c r="AY1123" s="53" t="s">
        <v>34</v>
      </c>
    </row>
    <row r="1124" spans="2:65" s="4" customFormat="1" hidden="1" outlineLevel="1" x14ac:dyDescent="0.2">
      <c r="B1124" s="46"/>
      <c r="D1124" s="47" t="s">
        <v>42</v>
      </c>
      <c r="E1124" s="48" t="s">
        <v>0</v>
      </c>
      <c r="F1124" s="49" t="s">
        <v>87</v>
      </c>
      <c r="H1124" s="119" t="s">
        <v>0</v>
      </c>
      <c r="J1124" s="79"/>
      <c r="L1124" s="46"/>
      <c r="M1124" s="50"/>
      <c r="T1124" s="51"/>
      <c r="AT1124" s="48" t="s">
        <v>42</v>
      </c>
      <c r="AU1124" s="48" t="s">
        <v>20</v>
      </c>
      <c r="AV1124" s="4" t="s">
        <v>19</v>
      </c>
      <c r="AW1124" s="4" t="s">
        <v>10</v>
      </c>
      <c r="AX1124" s="4" t="s">
        <v>18</v>
      </c>
      <c r="AY1124" s="48" t="s">
        <v>34</v>
      </c>
    </row>
    <row r="1125" spans="2:65" s="5" customFormat="1" hidden="1" outlineLevel="1" x14ac:dyDescent="0.2">
      <c r="B1125" s="52"/>
      <c r="D1125" s="47" t="s">
        <v>42</v>
      </c>
      <c r="E1125" s="53" t="s">
        <v>0</v>
      </c>
      <c r="F1125" s="54" t="s">
        <v>312</v>
      </c>
      <c r="H1125" s="120">
        <v>7.66</v>
      </c>
      <c r="J1125" s="80"/>
      <c r="L1125" s="52"/>
      <c r="M1125" s="55"/>
      <c r="T1125" s="56"/>
      <c r="AT1125" s="53" t="s">
        <v>42</v>
      </c>
      <c r="AU1125" s="53" t="s">
        <v>20</v>
      </c>
      <c r="AV1125" s="5" t="s">
        <v>20</v>
      </c>
      <c r="AW1125" s="5" t="s">
        <v>10</v>
      </c>
      <c r="AX1125" s="5" t="s">
        <v>18</v>
      </c>
      <c r="AY1125" s="53" t="s">
        <v>34</v>
      </c>
    </row>
    <row r="1126" spans="2:65" s="4" customFormat="1" hidden="1" outlineLevel="1" x14ac:dyDescent="0.2">
      <c r="B1126" s="46"/>
      <c r="D1126" s="47" t="s">
        <v>42</v>
      </c>
      <c r="E1126" s="48" t="s">
        <v>0</v>
      </c>
      <c r="F1126" s="49" t="s">
        <v>359</v>
      </c>
      <c r="H1126" s="119" t="s">
        <v>0</v>
      </c>
      <c r="J1126" s="79"/>
      <c r="L1126" s="46"/>
      <c r="M1126" s="50"/>
      <c r="T1126" s="51"/>
      <c r="AT1126" s="48" t="s">
        <v>42</v>
      </c>
      <c r="AU1126" s="48" t="s">
        <v>20</v>
      </c>
      <c r="AV1126" s="4" t="s">
        <v>19</v>
      </c>
      <c r="AW1126" s="4" t="s">
        <v>10</v>
      </c>
      <c r="AX1126" s="4" t="s">
        <v>18</v>
      </c>
      <c r="AY1126" s="48" t="s">
        <v>34</v>
      </c>
    </row>
    <row r="1127" spans="2:65" s="5" customFormat="1" hidden="1" outlineLevel="1" x14ac:dyDescent="0.2">
      <c r="B1127" s="52"/>
      <c r="D1127" s="47" t="s">
        <v>42</v>
      </c>
      <c r="E1127" s="53" t="s">
        <v>0</v>
      </c>
      <c r="F1127" s="54" t="s">
        <v>360</v>
      </c>
      <c r="H1127" s="120">
        <v>0.72</v>
      </c>
      <c r="J1127" s="80"/>
      <c r="L1127" s="52"/>
      <c r="M1127" s="55"/>
      <c r="T1127" s="56"/>
      <c r="AT1127" s="53" t="s">
        <v>42</v>
      </c>
      <c r="AU1127" s="53" t="s">
        <v>20</v>
      </c>
      <c r="AV1127" s="5" t="s">
        <v>20</v>
      </c>
      <c r="AW1127" s="5" t="s">
        <v>10</v>
      </c>
      <c r="AX1127" s="5" t="s">
        <v>18</v>
      </c>
      <c r="AY1127" s="53" t="s">
        <v>34</v>
      </c>
    </row>
    <row r="1128" spans="2:65" s="4" customFormat="1" hidden="1" outlineLevel="1" x14ac:dyDescent="0.2">
      <c r="B1128" s="46"/>
      <c r="D1128" s="47" t="s">
        <v>42</v>
      </c>
      <c r="E1128" s="48" t="s">
        <v>0</v>
      </c>
      <c r="F1128" s="49" t="s">
        <v>45</v>
      </c>
      <c r="H1128" s="119" t="s">
        <v>0</v>
      </c>
      <c r="J1128" s="79"/>
      <c r="L1128" s="46"/>
      <c r="M1128" s="50"/>
      <c r="T1128" s="51"/>
      <c r="AT1128" s="48" t="s">
        <v>42</v>
      </c>
      <c r="AU1128" s="48" t="s">
        <v>20</v>
      </c>
      <c r="AV1128" s="4" t="s">
        <v>19</v>
      </c>
      <c r="AW1128" s="4" t="s">
        <v>10</v>
      </c>
      <c r="AX1128" s="4" t="s">
        <v>18</v>
      </c>
      <c r="AY1128" s="48" t="s">
        <v>34</v>
      </c>
    </row>
    <row r="1129" spans="2:65" s="5" customFormat="1" hidden="1" outlineLevel="1" x14ac:dyDescent="0.2">
      <c r="B1129" s="52"/>
      <c r="D1129" s="47" t="s">
        <v>42</v>
      </c>
      <c r="E1129" s="53" t="s">
        <v>0</v>
      </c>
      <c r="F1129" s="54" t="s">
        <v>256</v>
      </c>
      <c r="H1129" s="120">
        <v>6</v>
      </c>
      <c r="J1129" s="80"/>
      <c r="L1129" s="52"/>
      <c r="M1129" s="55"/>
      <c r="T1129" s="56"/>
      <c r="AT1129" s="53" t="s">
        <v>42</v>
      </c>
      <c r="AU1129" s="53" t="s">
        <v>20</v>
      </c>
      <c r="AV1129" s="5" t="s">
        <v>20</v>
      </c>
      <c r="AW1129" s="5" t="s">
        <v>10</v>
      </c>
      <c r="AX1129" s="5" t="s">
        <v>18</v>
      </c>
      <c r="AY1129" s="53" t="s">
        <v>34</v>
      </c>
    </row>
    <row r="1130" spans="2:65" s="4" customFormat="1" hidden="1" outlineLevel="1" x14ac:dyDescent="0.2">
      <c r="B1130" s="46"/>
      <c r="D1130" s="47" t="s">
        <v>42</v>
      </c>
      <c r="E1130" s="48" t="s">
        <v>0</v>
      </c>
      <c r="F1130" s="49" t="s">
        <v>361</v>
      </c>
      <c r="H1130" s="119" t="s">
        <v>0</v>
      </c>
      <c r="J1130" s="79"/>
      <c r="L1130" s="46"/>
      <c r="M1130" s="50"/>
      <c r="T1130" s="51"/>
      <c r="AT1130" s="48" t="s">
        <v>42</v>
      </c>
      <c r="AU1130" s="48" t="s">
        <v>20</v>
      </c>
      <c r="AV1130" s="4" t="s">
        <v>19</v>
      </c>
      <c r="AW1130" s="4" t="s">
        <v>10</v>
      </c>
      <c r="AX1130" s="4" t="s">
        <v>18</v>
      </c>
      <c r="AY1130" s="48" t="s">
        <v>34</v>
      </c>
    </row>
    <row r="1131" spans="2:65" s="5" customFormat="1" hidden="1" outlineLevel="1" x14ac:dyDescent="0.2">
      <c r="B1131" s="52"/>
      <c r="D1131" s="47" t="s">
        <v>42</v>
      </c>
      <c r="E1131" s="53" t="s">
        <v>0</v>
      </c>
      <c r="F1131" s="54" t="s">
        <v>313</v>
      </c>
      <c r="H1131" s="120">
        <v>10.433999999999999</v>
      </c>
      <c r="J1131" s="80"/>
      <c r="L1131" s="52"/>
      <c r="M1131" s="55"/>
      <c r="T1131" s="56"/>
      <c r="AT1131" s="53" t="s">
        <v>42</v>
      </c>
      <c r="AU1131" s="53" t="s">
        <v>20</v>
      </c>
      <c r="AV1131" s="5" t="s">
        <v>20</v>
      </c>
      <c r="AW1131" s="5" t="s">
        <v>10</v>
      </c>
      <c r="AX1131" s="5" t="s">
        <v>18</v>
      </c>
      <c r="AY1131" s="53" t="s">
        <v>34</v>
      </c>
    </row>
    <row r="1132" spans="2:65" s="6" customFormat="1" hidden="1" outlineLevel="1" x14ac:dyDescent="0.2">
      <c r="B1132" s="57"/>
      <c r="D1132" s="47" t="s">
        <v>42</v>
      </c>
      <c r="E1132" s="58" t="s">
        <v>0</v>
      </c>
      <c r="F1132" s="59" t="s">
        <v>53</v>
      </c>
      <c r="H1132" s="121">
        <v>50.237000000000002</v>
      </c>
      <c r="J1132" s="81"/>
      <c r="L1132" s="57"/>
      <c r="M1132" s="60"/>
      <c r="T1132" s="61"/>
      <c r="AT1132" s="58" t="s">
        <v>42</v>
      </c>
      <c r="AU1132" s="58" t="s">
        <v>20</v>
      </c>
      <c r="AV1132" s="6" t="s">
        <v>39</v>
      </c>
      <c r="AW1132" s="6" t="s">
        <v>10</v>
      </c>
      <c r="AX1132" s="6" t="s">
        <v>19</v>
      </c>
      <c r="AY1132" s="58" t="s">
        <v>34</v>
      </c>
    </row>
    <row r="1133" spans="2:65" s="110" customFormat="1" ht="24.2" customHeight="1" collapsed="1" x14ac:dyDescent="0.2">
      <c r="B1133" s="99"/>
      <c r="C1133" s="100">
        <v>145</v>
      </c>
      <c r="D1133" s="100" t="s">
        <v>283</v>
      </c>
      <c r="E1133" s="101" t="s">
        <v>684</v>
      </c>
      <c r="F1133" s="102" t="s">
        <v>924</v>
      </c>
      <c r="G1133" s="103" t="s">
        <v>91</v>
      </c>
      <c r="H1133" s="104">
        <f>85.5*1.2+40</f>
        <v>142.6</v>
      </c>
      <c r="I1133" s="104"/>
      <c r="J1133" s="69">
        <f t="shared" ref="J1133" si="51">I1133*H1133</f>
        <v>0</v>
      </c>
      <c r="K1133" s="102" t="s">
        <v>38</v>
      </c>
      <c r="L1133" s="105"/>
      <c r="M1133" s="106" t="s">
        <v>0</v>
      </c>
      <c r="N1133" s="107" t="s">
        <v>13</v>
      </c>
      <c r="O1133" s="108">
        <v>0</v>
      </c>
      <c r="P1133" s="108">
        <f>O1133*H1133</f>
        <v>0</v>
      </c>
      <c r="Q1133" s="108">
        <v>1.7999999999999999E-2</v>
      </c>
      <c r="R1133" s="108">
        <f>Q1133*H1133</f>
        <v>2.5667999999999997</v>
      </c>
      <c r="S1133" s="108">
        <v>0</v>
      </c>
      <c r="T1133" s="109">
        <f>S1133*H1133</f>
        <v>0</v>
      </c>
      <c r="AR1133" s="41" t="s">
        <v>262</v>
      </c>
      <c r="AT1133" s="41" t="s">
        <v>283</v>
      </c>
      <c r="AU1133" s="41" t="s">
        <v>20</v>
      </c>
      <c r="AY1133" s="111" t="s">
        <v>34</v>
      </c>
      <c r="BE1133" s="112">
        <f>IF(N1133="základní",J1133,0)</f>
        <v>0</v>
      </c>
      <c r="BF1133" s="112">
        <f>IF(N1133="snížená",J1133,0)</f>
        <v>0</v>
      </c>
      <c r="BG1133" s="112">
        <f>IF(N1133="zákl. přenesená",J1133,0)</f>
        <v>0</v>
      </c>
      <c r="BH1133" s="112">
        <f>IF(N1133="sníž. přenesená",J1133,0)</f>
        <v>0</v>
      </c>
      <c r="BI1133" s="112">
        <f>IF(N1133="nulová",J1133,0)</f>
        <v>0</v>
      </c>
      <c r="BJ1133" s="111" t="s">
        <v>19</v>
      </c>
      <c r="BK1133" s="112">
        <f>ROUND(I1133*H1133,2)</f>
        <v>0</v>
      </c>
      <c r="BL1133" s="111" t="s">
        <v>171</v>
      </c>
      <c r="BM1133" s="41" t="s">
        <v>685</v>
      </c>
    </row>
    <row r="1134" spans="2:65" s="4" customFormat="1" hidden="1" outlineLevel="1" x14ac:dyDescent="0.2">
      <c r="B1134" s="46"/>
      <c r="D1134" s="47" t="s">
        <v>42</v>
      </c>
      <c r="E1134" s="48" t="s">
        <v>0</v>
      </c>
      <c r="F1134" s="49" t="s">
        <v>43</v>
      </c>
      <c r="H1134" s="119" t="s">
        <v>0</v>
      </c>
      <c r="J1134" s="79"/>
      <c r="L1134" s="46"/>
      <c r="M1134" s="50"/>
      <c r="T1134" s="51"/>
      <c r="AT1134" s="48" t="s">
        <v>42</v>
      </c>
      <c r="AU1134" s="48" t="s">
        <v>20</v>
      </c>
      <c r="AV1134" s="4" t="s">
        <v>19</v>
      </c>
      <c r="AW1134" s="4" t="s">
        <v>10</v>
      </c>
      <c r="AX1134" s="4" t="s">
        <v>18</v>
      </c>
      <c r="AY1134" s="48" t="s">
        <v>34</v>
      </c>
    </row>
    <row r="1135" spans="2:65" s="4" customFormat="1" hidden="1" outlineLevel="1" x14ac:dyDescent="0.2">
      <c r="B1135" s="46"/>
      <c r="D1135" s="47" t="s">
        <v>42</v>
      </c>
      <c r="E1135" s="48" t="s">
        <v>0</v>
      </c>
      <c r="F1135" s="49" t="s">
        <v>44</v>
      </c>
      <c r="H1135" s="119" t="s">
        <v>0</v>
      </c>
      <c r="J1135" s="79"/>
      <c r="L1135" s="46"/>
      <c r="M1135" s="50"/>
      <c r="T1135" s="51"/>
      <c r="AT1135" s="48" t="s">
        <v>42</v>
      </c>
      <c r="AU1135" s="48" t="s">
        <v>20</v>
      </c>
      <c r="AV1135" s="4" t="s">
        <v>19</v>
      </c>
      <c r="AW1135" s="4" t="s">
        <v>10</v>
      </c>
      <c r="AX1135" s="4" t="s">
        <v>18</v>
      </c>
      <c r="AY1135" s="48" t="s">
        <v>34</v>
      </c>
    </row>
    <row r="1136" spans="2:65" s="5" customFormat="1" hidden="1" outlineLevel="1" x14ac:dyDescent="0.2">
      <c r="B1136" s="52"/>
      <c r="D1136" s="47" t="s">
        <v>42</v>
      </c>
      <c r="E1136" s="53" t="s">
        <v>0</v>
      </c>
      <c r="F1136" s="54" t="s">
        <v>686</v>
      </c>
      <c r="H1136" s="120">
        <v>50.237000000000002</v>
      </c>
      <c r="J1136" s="80"/>
      <c r="L1136" s="52"/>
      <c r="M1136" s="55"/>
      <c r="T1136" s="56"/>
      <c r="AT1136" s="53" t="s">
        <v>42</v>
      </c>
      <c r="AU1136" s="53" t="s">
        <v>20</v>
      </c>
      <c r="AV1136" s="5" t="s">
        <v>20</v>
      </c>
      <c r="AW1136" s="5" t="s">
        <v>10</v>
      </c>
      <c r="AX1136" s="5" t="s">
        <v>18</v>
      </c>
      <c r="AY1136" s="53" t="s">
        <v>34</v>
      </c>
    </row>
    <row r="1137" spans="2:65" s="5" customFormat="1" hidden="1" outlineLevel="1" x14ac:dyDescent="0.2">
      <c r="B1137" s="52"/>
      <c r="D1137" s="47" t="s">
        <v>42</v>
      </c>
      <c r="E1137" s="53" t="s">
        <v>0</v>
      </c>
      <c r="F1137" s="54" t="s">
        <v>687</v>
      </c>
      <c r="H1137" s="120">
        <v>0.83899999999999997</v>
      </c>
      <c r="J1137" s="80"/>
      <c r="L1137" s="52"/>
      <c r="M1137" s="55"/>
      <c r="T1137" s="56"/>
      <c r="AT1137" s="53" t="s">
        <v>42</v>
      </c>
      <c r="AU1137" s="53" t="s">
        <v>20</v>
      </c>
      <c r="AV1137" s="5" t="s">
        <v>20</v>
      </c>
      <c r="AW1137" s="5" t="s">
        <v>10</v>
      </c>
      <c r="AX1137" s="5" t="s">
        <v>18</v>
      </c>
      <c r="AY1137" s="53" t="s">
        <v>34</v>
      </c>
    </row>
    <row r="1138" spans="2:65" s="6" customFormat="1" hidden="1" outlineLevel="1" x14ac:dyDescent="0.2">
      <c r="B1138" s="57"/>
      <c r="D1138" s="47" t="s">
        <v>42</v>
      </c>
      <c r="E1138" s="58" t="s">
        <v>0</v>
      </c>
      <c r="F1138" s="59" t="s">
        <v>53</v>
      </c>
      <c r="H1138" s="121">
        <v>51.076000000000001</v>
      </c>
      <c r="J1138" s="81"/>
      <c r="L1138" s="57"/>
      <c r="M1138" s="60"/>
      <c r="T1138" s="61"/>
      <c r="AT1138" s="58" t="s">
        <v>42</v>
      </c>
      <c r="AU1138" s="58" t="s">
        <v>20</v>
      </c>
      <c r="AV1138" s="6" t="s">
        <v>39</v>
      </c>
      <c r="AW1138" s="6" t="s">
        <v>10</v>
      </c>
      <c r="AX1138" s="6" t="s">
        <v>19</v>
      </c>
      <c r="AY1138" s="58" t="s">
        <v>34</v>
      </c>
    </row>
    <row r="1139" spans="2:65" s="5" customFormat="1" hidden="1" outlineLevel="1" x14ac:dyDescent="0.2">
      <c r="B1139" s="52"/>
      <c r="D1139" s="47" t="s">
        <v>42</v>
      </c>
      <c r="F1139" s="54" t="s">
        <v>688</v>
      </c>
      <c r="H1139" s="120">
        <v>56.183999999999997</v>
      </c>
      <c r="J1139" s="80"/>
      <c r="L1139" s="52"/>
      <c r="M1139" s="55"/>
      <c r="T1139" s="56"/>
      <c r="AT1139" s="53" t="s">
        <v>42</v>
      </c>
      <c r="AU1139" s="53" t="s">
        <v>20</v>
      </c>
      <c r="AV1139" s="5" t="s">
        <v>20</v>
      </c>
      <c r="AW1139" s="5" t="s">
        <v>1</v>
      </c>
      <c r="AX1139" s="5" t="s">
        <v>19</v>
      </c>
      <c r="AY1139" s="53" t="s">
        <v>34</v>
      </c>
    </row>
    <row r="1140" spans="2:65" s="1" customFormat="1" ht="24" collapsed="1" x14ac:dyDescent="0.2">
      <c r="B1140" s="31"/>
      <c r="C1140" s="32">
        <v>145</v>
      </c>
      <c r="D1140" s="32"/>
      <c r="E1140" s="33" t="s">
        <v>839</v>
      </c>
      <c r="F1140" s="34" t="s">
        <v>840</v>
      </c>
      <c r="G1140" s="35" t="s">
        <v>91</v>
      </c>
      <c r="H1140" s="36">
        <v>12</v>
      </c>
      <c r="I1140" s="36"/>
      <c r="J1140" s="69">
        <f t="shared" ref="J1140:J1142" si="52">I1140*H1140</f>
        <v>0</v>
      </c>
      <c r="K1140" s="34"/>
      <c r="L1140" s="12"/>
      <c r="M1140" s="37"/>
      <c r="N1140" s="38"/>
      <c r="O1140" s="39"/>
      <c r="P1140" s="39"/>
      <c r="Q1140" s="39"/>
      <c r="R1140" s="39"/>
      <c r="S1140" s="39"/>
      <c r="T1140" s="40"/>
      <c r="AR1140" s="41"/>
      <c r="AT1140" s="41"/>
      <c r="AU1140" s="41"/>
      <c r="AY1140" s="8"/>
      <c r="BE1140" s="42"/>
      <c r="BF1140" s="42"/>
      <c r="BG1140" s="42"/>
      <c r="BH1140" s="42"/>
      <c r="BI1140" s="42"/>
      <c r="BJ1140" s="8"/>
      <c r="BK1140" s="42"/>
      <c r="BL1140" s="8"/>
      <c r="BM1140" s="41"/>
    </row>
    <row r="1141" spans="2:65" s="1" customFormat="1" ht="12" x14ac:dyDescent="0.2">
      <c r="B1141" s="31"/>
      <c r="C1141" s="32">
        <v>147</v>
      </c>
      <c r="D1141" s="32"/>
      <c r="E1141" s="33" t="s">
        <v>885</v>
      </c>
      <c r="F1141" s="34" t="s">
        <v>899</v>
      </c>
      <c r="G1141" s="35" t="s">
        <v>91</v>
      </c>
      <c r="H1141" s="36">
        <f>12*1.2</f>
        <v>14.399999999999999</v>
      </c>
      <c r="I1141" s="36"/>
      <c r="J1141" s="69">
        <f t="shared" si="52"/>
        <v>0</v>
      </c>
      <c r="K1141" s="34"/>
      <c r="L1141" s="12"/>
      <c r="M1141" s="37"/>
      <c r="N1141" s="38"/>
      <c r="O1141" s="39"/>
      <c r="P1141" s="39"/>
      <c r="Q1141" s="39"/>
      <c r="R1141" s="39"/>
      <c r="S1141" s="39"/>
      <c r="T1141" s="40"/>
      <c r="AR1141" s="41"/>
      <c r="AT1141" s="41"/>
      <c r="AU1141" s="41"/>
      <c r="AY1141" s="8"/>
      <c r="BE1141" s="42"/>
      <c r="BF1141" s="42"/>
      <c r="BG1141" s="42"/>
      <c r="BH1141" s="42"/>
      <c r="BI1141" s="42"/>
      <c r="BJ1141" s="8"/>
      <c r="BK1141" s="42"/>
      <c r="BL1141" s="8"/>
      <c r="BM1141" s="41"/>
    </row>
    <row r="1142" spans="2:65" s="1" customFormat="1" ht="12" x14ac:dyDescent="0.2">
      <c r="B1142" s="31"/>
      <c r="C1142" s="32">
        <v>148</v>
      </c>
      <c r="D1142" s="32"/>
      <c r="E1142" s="33" t="s">
        <v>885</v>
      </c>
      <c r="F1142" s="34" t="s">
        <v>921</v>
      </c>
      <c r="G1142" s="35" t="s">
        <v>374</v>
      </c>
      <c r="H1142" s="36">
        <v>20</v>
      </c>
      <c r="I1142" s="36"/>
      <c r="J1142" s="69">
        <f t="shared" si="52"/>
        <v>0</v>
      </c>
      <c r="K1142" s="34"/>
      <c r="L1142" s="12"/>
      <c r="M1142" s="37"/>
      <c r="N1142" s="38"/>
      <c r="O1142" s="39"/>
      <c r="P1142" s="39"/>
      <c r="Q1142" s="39"/>
      <c r="R1142" s="39"/>
      <c r="S1142" s="39"/>
      <c r="T1142" s="40"/>
      <c r="AR1142" s="41"/>
      <c r="AT1142" s="41"/>
      <c r="AU1142" s="41"/>
      <c r="AY1142" s="8"/>
      <c r="BE1142" s="42"/>
      <c r="BF1142" s="42"/>
      <c r="BG1142" s="42"/>
      <c r="BH1142" s="42"/>
      <c r="BI1142" s="42"/>
      <c r="BJ1142" s="8"/>
      <c r="BK1142" s="42"/>
      <c r="BL1142" s="8"/>
      <c r="BM1142" s="41"/>
    </row>
    <row r="1143" spans="2:65" s="1" customFormat="1" ht="49.15" customHeight="1" x14ac:dyDescent="0.2">
      <c r="B1143" s="31"/>
      <c r="C1143" s="32">
        <v>149</v>
      </c>
      <c r="D1143" s="32" t="s">
        <v>36</v>
      </c>
      <c r="E1143" s="33" t="s">
        <v>689</v>
      </c>
      <c r="F1143" s="34" t="s">
        <v>690</v>
      </c>
      <c r="G1143" s="35" t="s">
        <v>518</v>
      </c>
      <c r="H1143" s="36">
        <v>1.7410000000000001</v>
      </c>
      <c r="I1143" s="36"/>
      <c r="J1143" s="69">
        <f t="shared" ref="J1143" si="53">I1143*H1143</f>
        <v>0</v>
      </c>
      <c r="K1143" s="34" t="s">
        <v>38</v>
      </c>
      <c r="L1143" s="12"/>
      <c r="M1143" s="37" t="s">
        <v>0</v>
      </c>
      <c r="N1143" s="38" t="s">
        <v>13</v>
      </c>
      <c r="O1143" s="39">
        <v>1.3049999999999999</v>
      </c>
      <c r="P1143" s="39">
        <f>O1143*H1143</f>
        <v>2.2720050000000001</v>
      </c>
      <c r="Q1143" s="39">
        <v>0</v>
      </c>
      <c r="R1143" s="39">
        <f>Q1143*H1143</f>
        <v>0</v>
      </c>
      <c r="S1143" s="39">
        <v>0</v>
      </c>
      <c r="T1143" s="40">
        <f>S1143*H1143</f>
        <v>0</v>
      </c>
      <c r="AR1143" s="41" t="s">
        <v>171</v>
      </c>
      <c r="AT1143" s="41" t="s">
        <v>36</v>
      </c>
      <c r="AU1143" s="41" t="s">
        <v>20</v>
      </c>
      <c r="AY1143" s="8" t="s">
        <v>34</v>
      </c>
      <c r="BE1143" s="42">
        <f>IF(N1143="základní",J1143,0)</f>
        <v>0</v>
      </c>
      <c r="BF1143" s="42">
        <f>IF(N1143="snížená",J1143,0)</f>
        <v>0</v>
      </c>
      <c r="BG1143" s="42">
        <f>IF(N1143="zákl. přenesená",J1143,0)</f>
        <v>0</v>
      </c>
      <c r="BH1143" s="42">
        <f>IF(N1143="sníž. přenesená",J1143,0)</f>
        <v>0</v>
      </c>
      <c r="BI1143" s="42">
        <f>IF(N1143="nulová",J1143,0)</f>
        <v>0</v>
      </c>
      <c r="BJ1143" s="8" t="s">
        <v>19</v>
      </c>
      <c r="BK1143" s="42">
        <f>ROUND(I1143*H1143,2)</f>
        <v>0</v>
      </c>
      <c r="BL1143" s="8" t="s">
        <v>171</v>
      </c>
      <c r="BM1143" s="41" t="s">
        <v>691</v>
      </c>
    </row>
    <row r="1144" spans="2:65" s="1" customFormat="1" ht="49.15" customHeight="1" x14ac:dyDescent="0.2">
      <c r="B1144" s="31"/>
      <c r="C1144" s="32">
        <v>150</v>
      </c>
      <c r="D1144" s="32" t="s">
        <v>36</v>
      </c>
      <c r="E1144" s="33" t="s">
        <v>692</v>
      </c>
      <c r="F1144" s="34" t="s">
        <v>693</v>
      </c>
      <c r="G1144" s="35" t="s">
        <v>518</v>
      </c>
      <c r="H1144" s="36">
        <v>1.7410000000000001</v>
      </c>
      <c r="I1144" s="36"/>
      <c r="J1144" s="69">
        <f t="shared" ref="J1144" si="54">I1144*H1144</f>
        <v>0</v>
      </c>
      <c r="K1144" s="34" t="s">
        <v>38</v>
      </c>
      <c r="L1144" s="12"/>
      <c r="M1144" s="37" t="s">
        <v>0</v>
      </c>
      <c r="N1144" s="38" t="s">
        <v>13</v>
      </c>
      <c r="O1144" s="39">
        <v>1.1399999999999999</v>
      </c>
      <c r="P1144" s="39">
        <f>O1144*H1144</f>
        <v>1.9847399999999999</v>
      </c>
      <c r="Q1144" s="39">
        <v>0</v>
      </c>
      <c r="R1144" s="39">
        <f>Q1144*H1144</f>
        <v>0</v>
      </c>
      <c r="S1144" s="39">
        <v>0</v>
      </c>
      <c r="T1144" s="40">
        <f>S1144*H1144</f>
        <v>0</v>
      </c>
      <c r="AR1144" s="41" t="s">
        <v>171</v>
      </c>
      <c r="AT1144" s="41" t="s">
        <v>36</v>
      </c>
      <c r="AU1144" s="41" t="s">
        <v>20</v>
      </c>
      <c r="AY1144" s="8" t="s">
        <v>34</v>
      </c>
      <c r="BE1144" s="42">
        <f>IF(N1144="základní",J1144,0)</f>
        <v>0</v>
      </c>
      <c r="BF1144" s="42">
        <f>IF(N1144="snížená",J1144,0)</f>
        <v>0</v>
      </c>
      <c r="BG1144" s="42">
        <f>IF(N1144="zákl. přenesená",J1144,0)</f>
        <v>0</v>
      </c>
      <c r="BH1144" s="42">
        <f>IF(N1144="sníž. přenesená",J1144,0)</f>
        <v>0</v>
      </c>
      <c r="BI1144" s="42">
        <f>IF(N1144="nulová",J1144,0)</f>
        <v>0</v>
      </c>
      <c r="BJ1144" s="8" t="s">
        <v>19</v>
      </c>
      <c r="BK1144" s="42">
        <f>ROUND(I1144*H1144,2)</f>
        <v>0</v>
      </c>
      <c r="BL1144" s="8" t="s">
        <v>171</v>
      </c>
      <c r="BM1144" s="41" t="s">
        <v>694</v>
      </c>
    </row>
    <row r="1145" spans="2:65" s="3" customFormat="1" ht="22.9" customHeight="1" x14ac:dyDescent="0.2">
      <c r="B1145" s="23"/>
      <c r="D1145" s="24" t="s">
        <v>17</v>
      </c>
      <c r="E1145" s="30" t="s">
        <v>695</v>
      </c>
      <c r="F1145" s="30" t="s">
        <v>696</v>
      </c>
      <c r="H1145" s="118"/>
      <c r="J1145" s="82"/>
      <c r="L1145" s="23"/>
      <c r="M1145" s="25"/>
      <c r="P1145" s="26">
        <f>SUM(P1146:P1361)</f>
        <v>159.53281000000001</v>
      </c>
      <c r="R1145" s="26">
        <f>SUM(R1146:R1361)</f>
        <v>3.1025049999999998</v>
      </c>
      <c r="T1145" s="27">
        <f>SUM(T1146:T1361)</f>
        <v>0</v>
      </c>
      <c r="AR1145" s="24" t="s">
        <v>20</v>
      </c>
      <c r="AT1145" s="28" t="s">
        <v>17</v>
      </c>
      <c r="AU1145" s="28" t="s">
        <v>19</v>
      </c>
      <c r="AY1145" s="24" t="s">
        <v>34</v>
      </c>
      <c r="BK1145" s="29">
        <f>SUM(BK1146:BK1361)</f>
        <v>0</v>
      </c>
    </row>
    <row r="1146" spans="2:65" s="1" customFormat="1" ht="24.2" customHeight="1" x14ac:dyDescent="0.2">
      <c r="B1146" s="31"/>
      <c r="C1146" s="32">
        <v>151</v>
      </c>
      <c r="D1146" s="32" t="s">
        <v>36</v>
      </c>
      <c r="E1146" s="33" t="s">
        <v>697</v>
      </c>
      <c r="F1146" s="34" t="s">
        <v>698</v>
      </c>
      <c r="G1146" s="35" t="s">
        <v>91</v>
      </c>
      <c r="H1146" s="36">
        <v>115.75</v>
      </c>
      <c r="I1146" s="36"/>
      <c r="J1146" s="69">
        <f t="shared" ref="J1146" si="55">I1146*H1146</f>
        <v>0</v>
      </c>
      <c r="K1146" s="34" t="s">
        <v>38</v>
      </c>
      <c r="L1146" s="12"/>
      <c r="M1146" s="37" t="s">
        <v>0</v>
      </c>
      <c r="N1146" s="38" t="s">
        <v>13</v>
      </c>
      <c r="O1146" s="39">
        <v>1.2E-2</v>
      </c>
      <c r="P1146" s="39">
        <f>O1146*H1146</f>
        <v>1.389</v>
      </c>
      <c r="Q1146" s="39">
        <v>0</v>
      </c>
      <c r="R1146" s="39">
        <f>Q1146*H1146</f>
        <v>0</v>
      </c>
      <c r="S1146" s="39">
        <v>0</v>
      </c>
      <c r="T1146" s="40">
        <f>S1146*H1146</f>
        <v>0</v>
      </c>
      <c r="AR1146" s="41" t="s">
        <v>171</v>
      </c>
      <c r="AT1146" s="41" t="s">
        <v>36</v>
      </c>
      <c r="AU1146" s="41" t="s">
        <v>20</v>
      </c>
      <c r="AY1146" s="8" t="s">
        <v>34</v>
      </c>
      <c r="BE1146" s="42">
        <f>IF(N1146="základní",J1146,0)</f>
        <v>0</v>
      </c>
      <c r="BF1146" s="42">
        <f>IF(N1146="snížená",J1146,0)</f>
        <v>0</v>
      </c>
      <c r="BG1146" s="42">
        <f>IF(N1146="zákl. přenesená",J1146,0)</f>
        <v>0</v>
      </c>
      <c r="BH1146" s="42">
        <f>IF(N1146="sníž. přenesená",J1146,0)</f>
        <v>0</v>
      </c>
      <c r="BI1146" s="42">
        <f>IF(N1146="nulová",J1146,0)</f>
        <v>0</v>
      </c>
      <c r="BJ1146" s="8" t="s">
        <v>19</v>
      </c>
      <c r="BK1146" s="42">
        <f>ROUND(I1146*H1146,2)</f>
        <v>0</v>
      </c>
      <c r="BL1146" s="8" t="s">
        <v>171</v>
      </c>
      <c r="BM1146" s="41" t="s">
        <v>699</v>
      </c>
    </row>
    <row r="1147" spans="2:65" s="1" customFormat="1" hidden="1" outlineLevel="1" x14ac:dyDescent="0.2">
      <c r="B1147" s="12"/>
      <c r="D1147" s="43" t="s">
        <v>40</v>
      </c>
      <c r="F1147" s="44" t="s">
        <v>700</v>
      </c>
      <c r="H1147" s="42"/>
      <c r="J1147" s="78"/>
      <c r="L1147" s="12"/>
      <c r="M1147" s="45"/>
      <c r="T1147" s="15"/>
      <c r="AT1147" s="8" t="s">
        <v>40</v>
      </c>
      <c r="AU1147" s="8" t="s">
        <v>20</v>
      </c>
    </row>
    <row r="1148" spans="2:65" s="4" customFormat="1" hidden="1" outlineLevel="1" x14ac:dyDescent="0.2">
      <c r="B1148" s="46"/>
      <c r="D1148" s="47" t="s">
        <v>42</v>
      </c>
      <c r="E1148" s="48" t="s">
        <v>0</v>
      </c>
      <c r="F1148" s="49" t="s">
        <v>43</v>
      </c>
      <c r="H1148" s="119" t="s">
        <v>0</v>
      </c>
      <c r="J1148" s="79"/>
      <c r="L1148" s="46"/>
      <c r="M1148" s="50"/>
      <c r="T1148" s="51"/>
      <c r="AT1148" s="48" t="s">
        <v>42</v>
      </c>
      <c r="AU1148" s="48" t="s">
        <v>20</v>
      </c>
      <c r="AV1148" s="4" t="s">
        <v>19</v>
      </c>
      <c r="AW1148" s="4" t="s">
        <v>10</v>
      </c>
      <c r="AX1148" s="4" t="s">
        <v>18</v>
      </c>
      <c r="AY1148" s="48" t="s">
        <v>34</v>
      </c>
    </row>
    <row r="1149" spans="2:65" s="4" customFormat="1" hidden="1" outlineLevel="1" x14ac:dyDescent="0.2">
      <c r="B1149" s="46"/>
      <c r="D1149" s="47" t="s">
        <v>42</v>
      </c>
      <c r="E1149" s="48" t="s">
        <v>0</v>
      </c>
      <c r="F1149" s="49" t="s">
        <v>44</v>
      </c>
      <c r="H1149" s="119" t="s">
        <v>0</v>
      </c>
      <c r="J1149" s="79"/>
      <c r="L1149" s="46"/>
      <c r="M1149" s="50"/>
      <c r="T1149" s="51"/>
      <c r="AT1149" s="48" t="s">
        <v>42</v>
      </c>
      <c r="AU1149" s="48" t="s">
        <v>20</v>
      </c>
      <c r="AV1149" s="4" t="s">
        <v>19</v>
      </c>
      <c r="AW1149" s="4" t="s">
        <v>10</v>
      </c>
      <c r="AX1149" s="4" t="s">
        <v>18</v>
      </c>
      <c r="AY1149" s="48" t="s">
        <v>34</v>
      </c>
    </row>
    <row r="1150" spans="2:65" s="4" customFormat="1" hidden="1" outlineLevel="1" x14ac:dyDescent="0.2">
      <c r="B1150" s="46"/>
      <c r="D1150" s="47" t="s">
        <v>42</v>
      </c>
      <c r="E1150" s="48" t="s">
        <v>0</v>
      </c>
      <c r="F1150" s="49" t="s">
        <v>515</v>
      </c>
      <c r="H1150" s="119" t="s">
        <v>0</v>
      </c>
      <c r="J1150" s="79"/>
      <c r="L1150" s="46"/>
      <c r="M1150" s="50"/>
      <c r="T1150" s="51"/>
      <c r="AT1150" s="48" t="s">
        <v>42</v>
      </c>
      <c r="AU1150" s="48" t="s">
        <v>20</v>
      </c>
      <c r="AV1150" s="4" t="s">
        <v>19</v>
      </c>
      <c r="AW1150" s="4" t="s">
        <v>10</v>
      </c>
      <c r="AX1150" s="4" t="s">
        <v>18</v>
      </c>
      <c r="AY1150" s="48" t="s">
        <v>34</v>
      </c>
    </row>
    <row r="1151" spans="2:65" s="5" customFormat="1" hidden="1" outlineLevel="1" x14ac:dyDescent="0.2">
      <c r="B1151" s="52"/>
      <c r="D1151" s="47" t="s">
        <v>42</v>
      </c>
      <c r="E1151" s="53" t="s">
        <v>0</v>
      </c>
      <c r="F1151" s="54" t="s">
        <v>130</v>
      </c>
      <c r="H1151" s="120">
        <v>8.48</v>
      </c>
      <c r="J1151" s="80"/>
      <c r="L1151" s="52"/>
      <c r="M1151" s="55"/>
      <c r="T1151" s="56"/>
      <c r="AT1151" s="53" t="s">
        <v>42</v>
      </c>
      <c r="AU1151" s="53" t="s">
        <v>20</v>
      </c>
      <c r="AV1151" s="5" t="s">
        <v>20</v>
      </c>
      <c r="AW1151" s="5" t="s">
        <v>10</v>
      </c>
      <c r="AX1151" s="5" t="s">
        <v>18</v>
      </c>
      <c r="AY1151" s="53" t="s">
        <v>34</v>
      </c>
    </row>
    <row r="1152" spans="2:65" s="5" customFormat="1" hidden="1" outlineLevel="1" x14ac:dyDescent="0.2">
      <c r="B1152" s="52"/>
      <c r="D1152" s="47" t="s">
        <v>42</v>
      </c>
      <c r="E1152" s="53" t="s">
        <v>0</v>
      </c>
      <c r="F1152" s="54" t="s">
        <v>131</v>
      </c>
      <c r="H1152" s="120">
        <v>13.68</v>
      </c>
      <c r="J1152" s="80"/>
      <c r="L1152" s="52"/>
      <c r="M1152" s="55"/>
      <c r="T1152" s="56"/>
      <c r="AT1152" s="53" t="s">
        <v>42</v>
      </c>
      <c r="AU1152" s="53" t="s">
        <v>20</v>
      </c>
      <c r="AV1152" s="5" t="s">
        <v>20</v>
      </c>
      <c r="AW1152" s="5" t="s">
        <v>10</v>
      </c>
      <c r="AX1152" s="5" t="s">
        <v>18</v>
      </c>
      <c r="AY1152" s="53" t="s">
        <v>34</v>
      </c>
    </row>
    <row r="1153" spans="2:51" s="5" customFormat="1" hidden="1" outlineLevel="1" x14ac:dyDescent="0.2">
      <c r="B1153" s="52"/>
      <c r="D1153" s="47" t="s">
        <v>42</v>
      </c>
      <c r="E1153" s="53" t="s">
        <v>0</v>
      </c>
      <c r="F1153" s="54" t="s">
        <v>132</v>
      </c>
      <c r="H1153" s="120">
        <v>24.74</v>
      </c>
      <c r="J1153" s="80"/>
      <c r="L1153" s="52"/>
      <c r="M1153" s="55"/>
      <c r="T1153" s="56"/>
      <c r="AT1153" s="53" t="s">
        <v>42</v>
      </c>
      <c r="AU1153" s="53" t="s">
        <v>20</v>
      </c>
      <c r="AV1153" s="5" t="s">
        <v>20</v>
      </c>
      <c r="AW1153" s="5" t="s">
        <v>10</v>
      </c>
      <c r="AX1153" s="5" t="s">
        <v>18</v>
      </c>
      <c r="AY1153" s="53" t="s">
        <v>34</v>
      </c>
    </row>
    <row r="1154" spans="2:51" s="5" customFormat="1" hidden="1" outlineLevel="1" x14ac:dyDescent="0.2">
      <c r="B1154" s="52"/>
      <c r="D1154" s="47" t="s">
        <v>42</v>
      </c>
      <c r="E1154" s="53" t="s">
        <v>0</v>
      </c>
      <c r="F1154" s="54" t="s">
        <v>133</v>
      </c>
      <c r="H1154" s="120">
        <v>-5</v>
      </c>
      <c r="J1154" s="80"/>
      <c r="L1154" s="52"/>
      <c r="M1154" s="55"/>
      <c r="T1154" s="56"/>
      <c r="AT1154" s="53" t="s">
        <v>42</v>
      </c>
      <c r="AU1154" s="53" t="s">
        <v>20</v>
      </c>
      <c r="AV1154" s="5" t="s">
        <v>20</v>
      </c>
      <c r="AW1154" s="5" t="s">
        <v>10</v>
      </c>
      <c r="AX1154" s="5" t="s">
        <v>18</v>
      </c>
      <c r="AY1154" s="53" t="s">
        <v>34</v>
      </c>
    </row>
    <row r="1155" spans="2:51" s="4" customFormat="1" hidden="1" outlineLevel="1" x14ac:dyDescent="0.2">
      <c r="B1155" s="46"/>
      <c r="D1155" s="47" t="s">
        <v>42</v>
      </c>
      <c r="E1155" s="48" t="s">
        <v>0</v>
      </c>
      <c r="F1155" s="49" t="s">
        <v>134</v>
      </c>
      <c r="H1155" s="119" t="s">
        <v>0</v>
      </c>
      <c r="J1155" s="79"/>
      <c r="L1155" s="46"/>
      <c r="M1155" s="50"/>
      <c r="T1155" s="51"/>
      <c r="AT1155" s="48" t="s">
        <v>42</v>
      </c>
      <c r="AU1155" s="48" t="s">
        <v>20</v>
      </c>
      <c r="AV1155" s="4" t="s">
        <v>19</v>
      </c>
      <c r="AW1155" s="4" t="s">
        <v>10</v>
      </c>
      <c r="AX1155" s="4" t="s">
        <v>18</v>
      </c>
      <c r="AY1155" s="48" t="s">
        <v>34</v>
      </c>
    </row>
    <row r="1156" spans="2:51" s="5" customFormat="1" hidden="1" outlineLevel="1" x14ac:dyDescent="0.2">
      <c r="B1156" s="52"/>
      <c r="D1156" s="47" t="s">
        <v>42</v>
      </c>
      <c r="E1156" s="53" t="s">
        <v>0</v>
      </c>
      <c r="F1156" s="54" t="s">
        <v>135</v>
      </c>
      <c r="H1156" s="120">
        <v>9.8800000000000008</v>
      </c>
      <c r="J1156" s="80"/>
      <c r="L1156" s="52"/>
      <c r="M1156" s="55"/>
      <c r="T1156" s="56"/>
      <c r="AT1156" s="53" t="s">
        <v>42</v>
      </c>
      <c r="AU1156" s="53" t="s">
        <v>20</v>
      </c>
      <c r="AV1156" s="5" t="s">
        <v>20</v>
      </c>
      <c r="AW1156" s="5" t="s">
        <v>10</v>
      </c>
      <c r="AX1156" s="5" t="s">
        <v>18</v>
      </c>
      <c r="AY1156" s="53" t="s">
        <v>34</v>
      </c>
    </row>
    <row r="1157" spans="2:51" s="5" customFormat="1" hidden="1" outlineLevel="1" x14ac:dyDescent="0.2">
      <c r="B1157" s="52"/>
      <c r="D1157" s="47" t="s">
        <v>42</v>
      </c>
      <c r="E1157" s="53" t="s">
        <v>0</v>
      </c>
      <c r="F1157" s="54" t="s">
        <v>136</v>
      </c>
      <c r="H1157" s="120">
        <v>7.4</v>
      </c>
      <c r="J1157" s="80"/>
      <c r="L1157" s="52"/>
      <c r="M1157" s="55"/>
      <c r="T1157" s="56"/>
      <c r="AT1157" s="53" t="s">
        <v>42</v>
      </c>
      <c r="AU1157" s="53" t="s">
        <v>20</v>
      </c>
      <c r="AV1157" s="5" t="s">
        <v>20</v>
      </c>
      <c r="AW1157" s="5" t="s">
        <v>10</v>
      </c>
      <c r="AX1157" s="5" t="s">
        <v>18</v>
      </c>
      <c r="AY1157" s="53" t="s">
        <v>34</v>
      </c>
    </row>
    <row r="1158" spans="2:51" s="5" customFormat="1" ht="22.5" hidden="1" outlineLevel="1" x14ac:dyDescent="0.2">
      <c r="B1158" s="52"/>
      <c r="D1158" s="47" t="s">
        <v>42</v>
      </c>
      <c r="E1158" s="53" t="s">
        <v>0</v>
      </c>
      <c r="F1158" s="54" t="s">
        <v>137</v>
      </c>
      <c r="H1158" s="120">
        <v>21.44</v>
      </c>
      <c r="J1158" s="80"/>
      <c r="L1158" s="52"/>
      <c r="M1158" s="55"/>
      <c r="T1158" s="56"/>
      <c r="AT1158" s="53" t="s">
        <v>42</v>
      </c>
      <c r="AU1158" s="53" t="s">
        <v>20</v>
      </c>
      <c r="AV1158" s="5" t="s">
        <v>20</v>
      </c>
      <c r="AW1158" s="5" t="s">
        <v>10</v>
      </c>
      <c r="AX1158" s="5" t="s">
        <v>18</v>
      </c>
      <c r="AY1158" s="53" t="s">
        <v>34</v>
      </c>
    </row>
    <row r="1159" spans="2:51" s="5" customFormat="1" hidden="1" outlineLevel="1" x14ac:dyDescent="0.2">
      <c r="B1159" s="52"/>
      <c r="D1159" s="47" t="s">
        <v>42</v>
      </c>
      <c r="E1159" s="53" t="s">
        <v>0</v>
      </c>
      <c r="F1159" s="54" t="s">
        <v>138</v>
      </c>
      <c r="H1159" s="120">
        <v>14.08</v>
      </c>
      <c r="J1159" s="80"/>
      <c r="L1159" s="52"/>
      <c r="M1159" s="55"/>
      <c r="T1159" s="56"/>
      <c r="AT1159" s="53" t="s">
        <v>42</v>
      </c>
      <c r="AU1159" s="53" t="s">
        <v>20</v>
      </c>
      <c r="AV1159" s="5" t="s">
        <v>20</v>
      </c>
      <c r="AW1159" s="5" t="s">
        <v>10</v>
      </c>
      <c r="AX1159" s="5" t="s">
        <v>18</v>
      </c>
      <c r="AY1159" s="53" t="s">
        <v>34</v>
      </c>
    </row>
    <row r="1160" spans="2:51" s="4" customFormat="1" hidden="1" outlineLevel="1" x14ac:dyDescent="0.2">
      <c r="B1160" s="46"/>
      <c r="D1160" s="47" t="s">
        <v>42</v>
      </c>
      <c r="E1160" s="48" t="s">
        <v>0</v>
      </c>
      <c r="F1160" s="49" t="s">
        <v>139</v>
      </c>
      <c r="H1160" s="119" t="s">
        <v>0</v>
      </c>
      <c r="J1160" s="79"/>
      <c r="L1160" s="46"/>
      <c r="M1160" s="50"/>
      <c r="T1160" s="51"/>
      <c r="AT1160" s="48" t="s">
        <v>42</v>
      </c>
      <c r="AU1160" s="48" t="s">
        <v>20</v>
      </c>
      <c r="AV1160" s="4" t="s">
        <v>19</v>
      </c>
      <c r="AW1160" s="4" t="s">
        <v>10</v>
      </c>
      <c r="AX1160" s="4" t="s">
        <v>18</v>
      </c>
      <c r="AY1160" s="48" t="s">
        <v>34</v>
      </c>
    </row>
    <row r="1161" spans="2:51" s="5" customFormat="1" ht="22.5" hidden="1" outlineLevel="1" x14ac:dyDescent="0.2">
      <c r="B1161" s="52"/>
      <c r="D1161" s="47" t="s">
        <v>42</v>
      </c>
      <c r="E1161" s="53" t="s">
        <v>0</v>
      </c>
      <c r="F1161" s="54" t="s">
        <v>701</v>
      </c>
      <c r="H1161" s="120">
        <v>26.024000000000001</v>
      </c>
      <c r="J1161" s="80"/>
      <c r="L1161" s="52"/>
      <c r="M1161" s="55"/>
      <c r="T1161" s="56"/>
      <c r="AT1161" s="53" t="s">
        <v>42</v>
      </c>
      <c r="AU1161" s="53" t="s">
        <v>20</v>
      </c>
      <c r="AV1161" s="5" t="s">
        <v>20</v>
      </c>
      <c r="AW1161" s="5" t="s">
        <v>10</v>
      </c>
      <c r="AX1161" s="5" t="s">
        <v>18</v>
      </c>
      <c r="AY1161" s="53" t="s">
        <v>34</v>
      </c>
    </row>
    <row r="1162" spans="2:51" s="4" customFormat="1" hidden="1" outlineLevel="1" x14ac:dyDescent="0.2">
      <c r="B1162" s="46"/>
      <c r="D1162" s="47" t="s">
        <v>42</v>
      </c>
      <c r="E1162" s="48" t="s">
        <v>0</v>
      </c>
      <c r="F1162" s="49" t="s">
        <v>87</v>
      </c>
      <c r="H1162" s="119" t="s">
        <v>0</v>
      </c>
      <c r="J1162" s="79"/>
      <c r="L1162" s="46"/>
      <c r="M1162" s="50"/>
      <c r="T1162" s="51"/>
      <c r="AT1162" s="48" t="s">
        <v>42</v>
      </c>
      <c r="AU1162" s="48" t="s">
        <v>20</v>
      </c>
      <c r="AV1162" s="4" t="s">
        <v>19</v>
      </c>
      <c r="AW1162" s="4" t="s">
        <v>10</v>
      </c>
      <c r="AX1162" s="4" t="s">
        <v>18</v>
      </c>
      <c r="AY1162" s="48" t="s">
        <v>34</v>
      </c>
    </row>
    <row r="1163" spans="2:51" s="5" customFormat="1" hidden="1" outlineLevel="1" x14ac:dyDescent="0.2">
      <c r="B1163" s="52"/>
      <c r="D1163" s="47" t="s">
        <v>42</v>
      </c>
      <c r="E1163" s="53" t="s">
        <v>0</v>
      </c>
      <c r="F1163" s="54" t="s">
        <v>142</v>
      </c>
      <c r="H1163" s="120">
        <v>26.88</v>
      </c>
      <c r="J1163" s="80"/>
      <c r="L1163" s="52"/>
      <c r="M1163" s="55"/>
      <c r="T1163" s="56"/>
      <c r="AT1163" s="53" t="s">
        <v>42</v>
      </c>
      <c r="AU1163" s="53" t="s">
        <v>20</v>
      </c>
      <c r="AV1163" s="5" t="s">
        <v>20</v>
      </c>
      <c r="AW1163" s="5" t="s">
        <v>10</v>
      </c>
      <c r="AX1163" s="5" t="s">
        <v>18</v>
      </c>
      <c r="AY1163" s="53" t="s">
        <v>34</v>
      </c>
    </row>
    <row r="1164" spans="2:51" s="5" customFormat="1" hidden="1" outlineLevel="1" x14ac:dyDescent="0.2">
      <c r="B1164" s="52"/>
      <c r="D1164" s="47" t="s">
        <v>42</v>
      </c>
      <c r="E1164" s="53" t="s">
        <v>0</v>
      </c>
      <c r="F1164" s="54" t="s">
        <v>702</v>
      </c>
      <c r="H1164" s="120">
        <v>4.4000000000000004</v>
      </c>
      <c r="J1164" s="80"/>
      <c r="L1164" s="52"/>
      <c r="M1164" s="55"/>
      <c r="T1164" s="56"/>
      <c r="AT1164" s="53" t="s">
        <v>42</v>
      </c>
      <c r="AU1164" s="53" t="s">
        <v>20</v>
      </c>
      <c r="AV1164" s="5" t="s">
        <v>20</v>
      </c>
      <c r="AW1164" s="5" t="s">
        <v>10</v>
      </c>
      <c r="AX1164" s="5" t="s">
        <v>18</v>
      </c>
      <c r="AY1164" s="53" t="s">
        <v>34</v>
      </c>
    </row>
    <row r="1165" spans="2:51" s="5" customFormat="1" hidden="1" outlineLevel="1" x14ac:dyDescent="0.2">
      <c r="B1165" s="52"/>
      <c r="D1165" s="47" t="s">
        <v>42</v>
      </c>
      <c r="E1165" s="53" t="s">
        <v>0</v>
      </c>
      <c r="F1165" s="54" t="s">
        <v>703</v>
      </c>
      <c r="H1165" s="120">
        <v>6</v>
      </c>
      <c r="J1165" s="80"/>
      <c r="L1165" s="52"/>
      <c r="M1165" s="55"/>
      <c r="T1165" s="56"/>
      <c r="AT1165" s="53" t="s">
        <v>42</v>
      </c>
      <c r="AU1165" s="53" t="s">
        <v>20</v>
      </c>
      <c r="AV1165" s="5" t="s">
        <v>20</v>
      </c>
      <c r="AW1165" s="5" t="s">
        <v>10</v>
      </c>
      <c r="AX1165" s="5" t="s">
        <v>18</v>
      </c>
      <c r="AY1165" s="53" t="s">
        <v>34</v>
      </c>
    </row>
    <row r="1166" spans="2:51" s="5" customFormat="1" ht="22.5" hidden="1" outlineLevel="1" x14ac:dyDescent="0.2">
      <c r="B1166" s="52"/>
      <c r="D1166" s="47" t="s">
        <v>42</v>
      </c>
      <c r="E1166" s="53" t="s">
        <v>0</v>
      </c>
      <c r="F1166" s="54" t="s">
        <v>704</v>
      </c>
      <c r="H1166" s="120">
        <v>15.3</v>
      </c>
      <c r="J1166" s="80"/>
      <c r="L1166" s="52"/>
      <c r="M1166" s="55"/>
      <c r="T1166" s="56"/>
      <c r="AT1166" s="53" t="s">
        <v>42</v>
      </c>
      <c r="AU1166" s="53" t="s">
        <v>20</v>
      </c>
      <c r="AV1166" s="5" t="s">
        <v>20</v>
      </c>
      <c r="AW1166" s="5" t="s">
        <v>10</v>
      </c>
      <c r="AX1166" s="5" t="s">
        <v>18</v>
      </c>
      <c r="AY1166" s="53" t="s">
        <v>34</v>
      </c>
    </row>
    <row r="1167" spans="2:51" s="5" customFormat="1" hidden="1" outlineLevel="1" x14ac:dyDescent="0.2">
      <c r="B1167" s="52"/>
      <c r="D1167" s="47" t="s">
        <v>42</v>
      </c>
      <c r="E1167" s="53" t="s">
        <v>0</v>
      </c>
      <c r="F1167" s="54" t="s">
        <v>705</v>
      </c>
      <c r="H1167" s="120">
        <v>3</v>
      </c>
      <c r="J1167" s="80"/>
      <c r="L1167" s="52"/>
      <c r="M1167" s="55"/>
      <c r="T1167" s="56"/>
      <c r="AT1167" s="53" t="s">
        <v>42</v>
      </c>
      <c r="AU1167" s="53" t="s">
        <v>20</v>
      </c>
      <c r="AV1167" s="5" t="s">
        <v>20</v>
      </c>
      <c r="AW1167" s="5" t="s">
        <v>10</v>
      </c>
      <c r="AX1167" s="5" t="s">
        <v>18</v>
      </c>
      <c r="AY1167" s="53" t="s">
        <v>34</v>
      </c>
    </row>
    <row r="1168" spans="2:51" s="5" customFormat="1" hidden="1" outlineLevel="1" x14ac:dyDescent="0.2">
      <c r="B1168" s="52"/>
      <c r="D1168" s="47" t="s">
        <v>42</v>
      </c>
      <c r="E1168" s="53" t="s">
        <v>0</v>
      </c>
      <c r="F1168" s="54" t="s">
        <v>147</v>
      </c>
      <c r="H1168" s="120">
        <v>8.24</v>
      </c>
      <c r="J1168" s="80"/>
      <c r="L1168" s="52"/>
      <c r="M1168" s="55"/>
      <c r="T1168" s="56"/>
      <c r="AT1168" s="53" t="s">
        <v>42</v>
      </c>
      <c r="AU1168" s="53" t="s">
        <v>20</v>
      </c>
      <c r="AV1168" s="5" t="s">
        <v>20</v>
      </c>
      <c r="AW1168" s="5" t="s">
        <v>10</v>
      </c>
      <c r="AX1168" s="5" t="s">
        <v>18</v>
      </c>
      <c r="AY1168" s="53" t="s">
        <v>34</v>
      </c>
    </row>
    <row r="1169" spans="2:51" s="7" customFormat="1" hidden="1" outlineLevel="1" x14ac:dyDescent="0.2">
      <c r="B1169" s="62"/>
      <c r="D1169" s="47" t="s">
        <v>42</v>
      </c>
      <c r="E1169" s="63" t="s">
        <v>0</v>
      </c>
      <c r="F1169" s="64" t="s">
        <v>148</v>
      </c>
      <c r="H1169" s="122">
        <v>184.54400000000001</v>
      </c>
      <c r="J1169" s="83"/>
      <c r="L1169" s="62"/>
      <c r="M1169" s="65"/>
      <c r="T1169" s="66"/>
      <c r="AT1169" s="63" t="s">
        <v>42</v>
      </c>
      <c r="AU1169" s="63" t="s">
        <v>20</v>
      </c>
      <c r="AV1169" s="7" t="s">
        <v>54</v>
      </c>
      <c r="AW1169" s="7" t="s">
        <v>10</v>
      </c>
      <c r="AX1169" s="7" t="s">
        <v>18</v>
      </c>
      <c r="AY1169" s="63" t="s">
        <v>34</v>
      </c>
    </row>
    <row r="1170" spans="2:51" s="4" customFormat="1" hidden="1" outlineLevel="1" x14ac:dyDescent="0.2">
      <c r="B1170" s="46"/>
      <c r="D1170" s="47" t="s">
        <v>42</v>
      </c>
      <c r="E1170" s="48" t="s">
        <v>0</v>
      </c>
      <c r="F1170" s="49" t="s">
        <v>109</v>
      </c>
      <c r="H1170" s="119" t="s">
        <v>0</v>
      </c>
      <c r="J1170" s="79"/>
      <c r="L1170" s="46"/>
      <c r="M1170" s="50"/>
      <c r="T1170" s="51"/>
      <c r="AT1170" s="48" t="s">
        <v>42</v>
      </c>
      <c r="AU1170" s="48" t="s">
        <v>20</v>
      </c>
      <c r="AV1170" s="4" t="s">
        <v>19</v>
      </c>
      <c r="AW1170" s="4" t="s">
        <v>10</v>
      </c>
      <c r="AX1170" s="4" t="s">
        <v>18</v>
      </c>
      <c r="AY1170" s="48" t="s">
        <v>34</v>
      </c>
    </row>
    <row r="1171" spans="2:51" s="5" customFormat="1" hidden="1" outlineLevel="1" x14ac:dyDescent="0.2">
      <c r="B1171" s="52"/>
      <c r="D1171" s="47" t="s">
        <v>42</v>
      </c>
      <c r="E1171" s="53" t="s">
        <v>0</v>
      </c>
      <c r="F1171" s="54" t="s">
        <v>149</v>
      </c>
      <c r="H1171" s="120">
        <v>3.45</v>
      </c>
      <c r="J1171" s="80"/>
      <c r="L1171" s="52"/>
      <c r="M1171" s="55"/>
      <c r="T1171" s="56"/>
      <c r="AT1171" s="53" t="s">
        <v>42</v>
      </c>
      <c r="AU1171" s="53" t="s">
        <v>20</v>
      </c>
      <c r="AV1171" s="5" t="s">
        <v>20</v>
      </c>
      <c r="AW1171" s="5" t="s">
        <v>10</v>
      </c>
      <c r="AX1171" s="5" t="s">
        <v>18</v>
      </c>
      <c r="AY1171" s="53" t="s">
        <v>34</v>
      </c>
    </row>
    <row r="1172" spans="2:51" s="5" customFormat="1" hidden="1" outlineLevel="1" x14ac:dyDescent="0.2">
      <c r="B1172" s="52"/>
      <c r="D1172" s="47" t="s">
        <v>42</v>
      </c>
      <c r="E1172" s="53" t="s">
        <v>0</v>
      </c>
      <c r="F1172" s="54" t="s">
        <v>150</v>
      </c>
      <c r="H1172" s="120">
        <v>4</v>
      </c>
      <c r="J1172" s="80"/>
      <c r="L1172" s="52"/>
      <c r="M1172" s="55"/>
      <c r="T1172" s="56"/>
      <c r="AT1172" s="53" t="s">
        <v>42</v>
      </c>
      <c r="AU1172" s="53" t="s">
        <v>20</v>
      </c>
      <c r="AV1172" s="5" t="s">
        <v>20</v>
      </c>
      <c r="AW1172" s="5" t="s">
        <v>10</v>
      </c>
      <c r="AX1172" s="5" t="s">
        <v>18</v>
      </c>
      <c r="AY1172" s="53" t="s">
        <v>34</v>
      </c>
    </row>
    <row r="1173" spans="2:51" s="7" customFormat="1" hidden="1" outlineLevel="1" x14ac:dyDescent="0.2">
      <c r="B1173" s="62"/>
      <c r="D1173" s="47" t="s">
        <v>42</v>
      </c>
      <c r="E1173" s="63" t="s">
        <v>0</v>
      </c>
      <c r="F1173" s="64" t="s">
        <v>148</v>
      </c>
      <c r="H1173" s="122">
        <v>7.45</v>
      </c>
      <c r="J1173" s="83"/>
      <c r="L1173" s="62"/>
      <c r="M1173" s="65"/>
      <c r="T1173" s="66"/>
      <c r="AT1173" s="63" t="s">
        <v>42</v>
      </c>
      <c r="AU1173" s="63" t="s">
        <v>20</v>
      </c>
      <c r="AV1173" s="7" t="s">
        <v>54</v>
      </c>
      <c r="AW1173" s="7" t="s">
        <v>10</v>
      </c>
      <c r="AX1173" s="7" t="s">
        <v>18</v>
      </c>
      <c r="AY1173" s="63" t="s">
        <v>34</v>
      </c>
    </row>
    <row r="1174" spans="2:51" s="4" customFormat="1" hidden="1" outlineLevel="1" x14ac:dyDescent="0.2">
      <c r="B1174" s="46"/>
      <c r="D1174" s="47" t="s">
        <v>42</v>
      </c>
      <c r="E1174" s="48" t="s">
        <v>0</v>
      </c>
      <c r="F1174" s="49" t="s">
        <v>113</v>
      </c>
      <c r="H1174" s="119" t="s">
        <v>0</v>
      </c>
      <c r="J1174" s="79"/>
      <c r="L1174" s="46"/>
      <c r="M1174" s="50"/>
      <c r="T1174" s="51"/>
      <c r="AT1174" s="48" t="s">
        <v>42</v>
      </c>
      <c r="AU1174" s="48" t="s">
        <v>20</v>
      </c>
      <c r="AV1174" s="4" t="s">
        <v>19</v>
      </c>
      <c r="AW1174" s="4" t="s">
        <v>10</v>
      </c>
      <c r="AX1174" s="4" t="s">
        <v>18</v>
      </c>
      <c r="AY1174" s="48" t="s">
        <v>34</v>
      </c>
    </row>
    <row r="1175" spans="2:51" s="5" customFormat="1" hidden="1" outlineLevel="1" x14ac:dyDescent="0.2">
      <c r="B1175" s="52"/>
      <c r="D1175" s="47" t="s">
        <v>42</v>
      </c>
      <c r="E1175" s="53" t="s">
        <v>0</v>
      </c>
      <c r="F1175" s="54" t="s">
        <v>151</v>
      </c>
      <c r="H1175" s="120">
        <v>4</v>
      </c>
      <c r="J1175" s="80"/>
      <c r="L1175" s="52"/>
      <c r="M1175" s="55"/>
      <c r="T1175" s="56"/>
      <c r="AT1175" s="53" t="s">
        <v>42</v>
      </c>
      <c r="AU1175" s="53" t="s">
        <v>20</v>
      </c>
      <c r="AV1175" s="5" t="s">
        <v>20</v>
      </c>
      <c r="AW1175" s="5" t="s">
        <v>10</v>
      </c>
      <c r="AX1175" s="5" t="s">
        <v>18</v>
      </c>
      <c r="AY1175" s="53" t="s">
        <v>34</v>
      </c>
    </row>
    <row r="1176" spans="2:51" s="7" customFormat="1" hidden="1" outlineLevel="1" x14ac:dyDescent="0.2">
      <c r="B1176" s="62"/>
      <c r="D1176" s="47" t="s">
        <v>42</v>
      </c>
      <c r="E1176" s="63" t="s">
        <v>0</v>
      </c>
      <c r="F1176" s="64" t="s">
        <v>148</v>
      </c>
      <c r="H1176" s="122">
        <v>4</v>
      </c>
      <c r="J1176" s="83"/>
      <c r="L1176" s="62"/>
      <c r="M1176" s="65"/>
      <c r="T1176" s="66"/>
      <c r="AT1176" s="63" t="s">
        <v>42</v>
      </c>
      <c r="AU1176" s="63" t="s">
        <v>20</v>
      </c>
      <c r="AV1176" s="7" t="s">
        <v>54</v>
      </c>
      <c r="AW1176" s="7" t="s">
        <v>10</v>
      </c>
      <c r="AX1176" s="7" t="s">
        <v>18</v>
      </c>
      <c r="AY1176" s="63" t="s">
        <v>34</v>
      </c>
    </row>
    <row r="1177" spans="2:51" s="4" customFormat="1" hidden="1" outlineLevel="1" x14ac:dyDescent="0.2">
      <c r="B1177" s="46"/>
      <c r="D1177" s="47" t="s">
        <v>42</v>
      </c>
      <c r="E1177" s="48" t="s">
        <v>0</v>
      </c>
      <c r="F1177" s="49" t="s">
        <v>114</v>
      </c>
      <c r="H1177" s="119" t="s">
        <v>0</v>
      </c>
      <c r="J1177" s="79"/>
      <c r="L1177" s="46"/>
      <c r="M1177" s="50"/>
      <c r="T1177" s="51"/>
      <c r="AT1177" s="48" t="s">
        <v>42</v>
      </c>
      <c r="AU1177" s="48" t="s">
        <v>20</v>
      </c>
      <c r="AV1177" s="4" t="s">
        <v>19</v>
      </c>
      <c r="AW1177" s="4" t="s">
        <v>10</v>
      </c>
      <c r="AX1177" s="4" t="s">
        <v>18</v>
      </c>
      <c r="AY1177" s="48" t="s">
        <v>34</v>
      </c>
    </row>
    <row r="1178" spans="2:51" s="5" customFormat="1" hidden="1" outlineLevel="1" x14ac:dyDescent="0.2">
      <c r="B1178" s="52"/>
      <c r="D1178" s="47" t="s">
        <v>42</v>
      </c>
      <c r="E1178" s="53" t="s">
        <v>0</v>
      </c>
      <c r="F1178" s="54" t="s">
        <v>152</v>
      </c>
      <c r="H1178" s="120">
        <v>2</v>
      </c>
      <c r="J1178" s="80"/>
      <c r="L1178" s="52"/>
      <c r="M1178" s="55"/>
      <c r="T1178" s="56"/>
      <c r="AT1178" s="53" t="s">
        <v>42</v>
      </c>
      <c r="AU1178" s="53" t="s">
        <v>20</v>
      </c>
      <c r="AV1178" s="5" t="s">
        <v>20</v>
      </c>
      <c r="AW1178" s="5" t="s">
        <v>10</v>
      </c>
      <c r="AX1178" s="5" t="s">
        <v>18</v>
      </c>
      <c r="AY1178" s="53" t="s">
        <v>34</v>
      </c>
    </row>
    <row r="1179" spans="2:51" s="7" customFormat="1" hidden="1" outlineLevel="1" x14ac:dyDescent="0.2">
      <c r="B1179" s="62"/>
      <c r="D1179" s="47" t="s">
        <v>42</v>
      </c>
      <c r="E1179" s="63" t="s">
        <v>0</v>
      </c>
      <c r="F1179" s="64" t="s">
        <v>148</v>
      </c>
      <c r="H1179" s="122">
        <v>2</v>
      </c>
      <c r="J1179" s="83"/>
      <c r="L1179" s="62"/>
      <c r="M1179" s="65"/>
      <c r="T1179" s="66"/>
      <c r="AT1179" s="63" t="s">
        <v>42</v>
      </c>
      <c r="AU1179" s="63" t="s">
        <v>20</v>
      </c>
      <c r="AV1179" s="7" t="s">
        <v>54</v>
      </c>
      <c r="AW1179" s="7" t="s">
        <v>10</v>
      </c>
      <c r="AX1179" s="7" t="s">
        <v>18</v>
      </c>
      <c r="AY1179" s="63" t="s">
        <v>34</v>
      </c>
    </row>
    <row r="1180" spans="2:51" s="4" customFormat="1" hidden="1" outlineLevel="1" x14ac:dyDescent="0.2">
      <c r="B1180" s="46"/>
      <c r="D1180" s="47" t="s">
        <v>42</v>
      </c>
      <c r="E1180" s="48" t="s">
        <v>0</v>
      </c>
      <c r="F1180" s="49" t="s">
        <v>75</v>
      </c>
      <c r="H1180" s="119" t="s">
        <v>0</v>
      </c>
      <c r="J1180" s="79"/>
      <c r="L1180" s="46"/>
      <c r="M1180" s="50"/>
      <c r="T1180" s="51"/>
      <c r="AT1180" s="48" t="s">
        <v>42</v>
      </c>
      <c r="AU1180" s="48" t="s">
        <v>20</v>
      </c>
      <c r="AV1180" s="4" t="s">
        <v>19</v>
      </c>
      <c r="AW1180" s="4" t="s">
        <v>10</v>
      </c>
      <c r="AX1180" s="4" t="s">
        <v>18</v>
      </c>
      <c r="AY1180" s="48" t="s">
        <v>34</v>
      </c>
    </row>
    <row r="1181" spans="2:51" s="5" customFormat="1" hidden="1" outlineLevel="1" x14ac:dyDescent="0.2">
      <c r="B1181" s="52"/>
      <c r="D1181" s="47" t="s">
        <v>42</v>
      </c>
      <c r="E1181" s="53" t="s">
        <v>0</v>
      </c>
      <c r="F1181" s="54" t="s">
        <v>153</v>
      </c>
      <c r="H1181" s="120">
        <v>2</v>
      </c>
      <c r="J1181" s="80"/>
      <c r="L1181" s="52"/>
      <c r="M1181" s="55"/>
      <c r="T1181" s="56"/>
      <c r="AT1181" s="53" t="s">
        <v>42</v>
      </c>
      <c r="AU1181" s="53" t="s">
        <v>20</v>
      </c>
      <c r="AV1181" s="5" t="s">
        <v>20</v>
      </c>
      <c r="AW1181" s="5" t="s">
        <v>10</v>
      </c>
      <c r="AX1181" s="5" t="s">
        <v>18</v>
      </c>
      <c r="AY1181" s="53" t="s">
        <v>34</v>
      </c>
    </row>
    <row r="1182" spans="2:51" s="5" customFormat="1" hidden="1" outlineLevel="1" x14ac:dyDescent="0.2">
      <c r="B1182" s="52"/>
      <c r="D1182" s="47" t="s">
        <v>42</v>
      </c>
      <c r="E1182" s="53" t="s">
        <v>0</v>
      </c>
      <c r="F1182" s="54" t="s">
        <v>706</v>
      </c>
      <c r="H1182" s="120">
        <v>3.8</v>
      </c>
      <c r="J1182" s="80"/>
      <c r="L1182" s="52"/>
      <c r="M1182" s="55"/>
      <c r="T1182" s="56"/>
      <c r="AT1182" s="53" t="s">
        <v>42</v>
      </c>
      <c r="AU1182" s="53" t="s">
        <v>20</v>
      </c>
      <c r="AV1182" s="5" t="s">
        <v>20</v>
      </c>
      <c r="AW1182" s="5" t="s">
        <v>10</v>
      </c>
      <c r="AX1182" s="5" t="s">
        <v>18</v>
      </c>
      <c r="AY1182" s="53" t="s">
        <v>34</v>
      </c>
    </row>
    <row r="1183" spans="2:51" s="7" customFormat="1" hidden="1" outlineLevel="1" x14ac:dyDescent="0.2">
      <c r="B1183" s="62"/>
      <c r="D1183" s="47" t="s">
        <v>42</v>
      </c>
      <c r="E1183" s="63" t="s">
        <v>0</v>
      </c>
      <c r="F1183" s="64" t="s">
        <v>148</v>
      </c>
      <c r="H1183" s="122">
        <v>5.8</v>
      </c>
      <c r="J1183" s="83"/>
      <c r="L1183" s="62"/>
      <c r="M1183" s="65"/>
      <c r="T1183" s="66"/>
      <c r="AT1183" s="63" t="s">
        <v>42</v>
      </c>
      <c r="AU1183" s="63" t="s">
        <v>20</v>
      </c>
      <c r="AV1183" s="7" t="s">
        <v>54</v>
      </c>
      <c r="AW1183" s="7" t="s">
        <v>10</v>
      </c>
      <c r="AX1183" s="7" t="s">
        <v>18</v>
      </c>
      <c r="AY1183" s="63" t="s">
        <v>34</v>
      </c>
    </row>
    <row r="1184" spans="2:51" s="4" customFormat="1" hidden="1" outlineLevel="1" x14ac:dyDescent="0.2">
      <c r="B1184" s="46"/>
      <c r="D1184" s="47" t="s">
        <v>42</v>
      </c>
      <c r="E1184" s="48" t="s">
        <v>0</v>
      </c>
      <c r="F1184" s="49" t="s">
        <v>117</v>
      </c>
      <c r="H1184" s="119" t="s">
        <v>0</v>
      </c>
      <c r="J1184" s="79"/>
      <c r="L1184" s="46"/>
      <c r="M1184" s="50"/>
      <c r="T1184" s="51"/>
      <c r="AT1184" s="48" t="s">
        <v>42</v>
      </c>
      <c r="AU1184" s="48" t="s">
        <v>20</v>
      </c>
      <c r="AV1184" s="4" t="s">
        <v>19</v>
      </c>
      <c r="AW1184" s="4" t="s">
        <v>10</v>
      </c>
      <c r="AX1184" s="4" t="s">
        <v>18</v>
      </c>
      <c r="AY1184" s="48" t="s">
        <v>34</v>
      </c>
    </row>
    <row r="1185" spans="2:65" s="5" customFormat="1" ht="22.5" hidden="1" outlineLevel="1" x14ac:dyDescent="0.2">
      <c r="B1185" s="52"/>
      <c r="D1185" s="47" t="s">
        <v>42</v>
      </c>
      <c r="E1185" s="53" t="s">
        <v>0</v>
      </c>
      <c r="F1185" s="54" t="s">
        <v>155</v>
      </c>
      <c r="H1185" s="120">
        <v>10</v>
      </c>
      <c r="J1185" s="80"/>
      <c r="L1185" s="52"/>
      <c r="M1185" s="55"/>
      <c r="T1185" s="56"/>
      <c r="AT1185" s="53" t="s">
        <v>42</v>
      </c>
      <c r="AU1185" s="53" t="s">
        <v>20</v>
      </c>
      <c r="AV1185" s="5" t="s">
        <v>20</v>
      </c>
      <c r="AW1185" s="5" t="s">
        <v>10</v>
      </c>
      <c r="AX1185" s="5" t="s">
        <v>18</v>
      </c>
      <c r="AY1185" s="53" t="s">
        <v>34</v>
      </c>
    </row>
    <row r="1186" spans="2:65" s="6" customFormat="1" hidden="1" outlineLevel="1" x14ac:dyDescent="0.2">
      <c r="B1186" s="57"/>
      <c r="D1186" s="47" t="s">
        <v>42</v>
      </c>
      <c r="E1186" s="58" t="s">
        <v>0</v>
      </c>
      <c r="F1186" s="59" t="s">
        <v>53</v>
      </c>
      <c r="H1186" s="121">
        <v>213.79400000000001</v>
      </c>
      <c r="J1186" s="81"/>
      <c r="L1186" s="57"/>
      <c r="M1186" s="60"/>
      <c r="T1186" s="61"/>
      <c r="AT1186" s="58" t="s">
        <v>42</v>
      </c>
      <c r="AU1186" s="58" t="s">
        <v>20</v>
      </c>
      <c r="AV1186" s="6" t="s">
        <v>39</v>
      </c>
      <c r="AW1186" s="6" t="s">
        <v>10</v>
      </c>
      <c r="AX1186" s="6" t="s">
        <v>19</v>
      </c>
      <c r="AY1186" s="58" t="s">
        <v>34</v>
      </c>
    </row>
    <row r="1187" spans="2:65" s="1" customFormat="1" ht="24.2" customHeight="1" collapsed="1" x14ac:dyDescent="0.2">
      <c r="B1187" s="31"/>
      <c r="C1187" s="32">
        <v>152</v>
      </c>
      <c r="D1187" s="32" t="s">
        <v>36</v>
      </c>
      <c r="E1187" s="33" t="s">
        <v>707</v>
      </c>
      <c r="F1187" s="34" t="s">
        <v>708</v>
      </c>
      <c r="G1187" s="35" t="s">
        <v>91</v>
      </c>
      <c r="H1187" s="36">
        <f>H1146</f>
        <v>115.75</v>
      </c>
      <c r="I1187" s="36"/>
      <c r="J1187" s="69">
        <f t="shared" ref="J1187" si="56">I1187*H1187</f>
        <v>0</v>
      </c>
      <c r="K1187" s="34" t="s">
        <v>38</v>
      </c>
      <c r="L1187" s="12"/>
      <c r="M1187" s="37" t="s">
        <v>0</v>
      </c>
      <c r="N1187" s="38" t="s">
        <v>13</v>
      </c>
      <c r="O1187" s="39">
        <v>4.3999999999999997E-2</v>
      </c>
      <c r="P1187" s="39">
        <f>O1187*H1187</f>
        <v>5.093</v>
      </c>
      <c r="Q1187" s="39">
        <v>2.9999999999999997E-4</v>
      </c>
      <c r="R1187" s="39">
        <f>Q1187*H1187</f>
        <v>3.4724999999999999E-2</v>
      </c>
      <c r="S1187" s="39">
        <v>0</v>
      </c>
      <c r="T1187" s="40">
        <f>S1187*H1187</f>
        <v>0</v>
      </c>
      <c r="AR1187" s="41" t="s">
        <v>171</v>
      </c>
      <c r="AT1187" s="41" t="s">
        <v>36</v>
      </c>
      <c r="AU1187" s="41" t="s">
        <v>20</v>
      </c>
      <c r="AY1187" s="8" t="s">
        <v>34</v>
      </c>
      <c r="BE1187" s="42">
        <f>IF(N1187="základní",J1187,0)</f>
        <v>0</v>
      </c>
      <c r="BF1187" s="42">
        <f>IF(N1187="snížená",J1187,0)</f>
        <v>0</v>
      </c>
      <c r="BG1187" s="42">
        <f>IF(N1187="zákl. přenesená",J1187,0)</f>
        <v>0</v>
      </c>
      <c r="BH1187" s="42">
        <f>IF(N1187="sníž. přenesená",J1187,0)</f>
        <v>0</v>
      </c>
      <c r="BI1187" s="42">
        <f>IF(N1187="nulová",J1187,0)</f>
        <v>0</v>
      </c>
      <c r="BJ1187" s="8" t="s">
        <v>19</v>
      </c>
      <c r="BK1187" s="42">
        <f>ROUND(I1187*H1187,2)</f>
        <v>0</v>
      </c>
      <c r="BL1187" s="8" t="s">
        <v>171</v>
      </c>
      <c r="BM1187" s="41" t="s">
        <v>709</v>
      </c>
    </row>
    <row r="1188" spans="2:65" s="1" customFormat="1" hidden="1" outlineLevel="1" x14ac:dyDescent="0.2">
      <c r="B1188" s="12"/>
      <c r="D1188" s="43" t="s">
        <v>40</v>
      </c>
      <c r="F1188" s="44" t="s">
        <v>710</v>
      </c>
      <c r="H1188" s="42"/>
      <c r="J1188" s="78"/>
      <c r="L1188" s="12"/>
      <c r="M1188" s="45"/>
      <c r="T1188" s="15"/>
      <c r="AT1188" s="8" t="s">
        <v>40</v>
      </c>
      <c r="AU1188" s="8" t="s">
        <v>20</v>
      </c>
    </row>
    <row r="1189" spans="2:65" s="4" customFormat="1" hidden="1" outlineLevel="1" x14ac:dyDescent="0.2">
      <c r="B1189" s="46"/>
      <c r="D1189" s="47" t="s">
        <v>42</v>
      </c>
      <c r="E1189" s="48" t="s">
        <v>0</v>
      </c>
      <c r="F1189" s="49" t="s">
        <v>43</v>
      </c>
      <c r="H1189" s="119" t="s">
        <v>0</v>
      </c>
      <c r="J1189" s="79"/>
      <c r="L1189" s="46"/>
      <c r="M1189" s="50"/>
      <c r="T1189" s="51"/>
      <c r="AT1189" s="48" t="s">
        <v>42</v>
      </c>
      <c r="AU1189" s="48" t="s">
        <v>20</v>
      </c>
      <c r="AV1189" s="4" t="s">
        <v>19</v>
      </c>
      <c r="AW1189" s="4" t="s">
        <v>10</v>
      </c>
      <c r="AX1189" s="4" t="s">
        <v>18</v>
      </c>
      <c r="AY1189" s="48" t="s">
        <v>34</v>
      </c>
    </row>
    <row r="1190" spans="2:65" s="4" customFormat="1" hidden="1" outlineLevel="1" x14ac:dyDescent="0.2">
      <c r="B1190" s="46"/>
      <c r="D1190" s="47" t="s">
        <v>42</v>
      </c>
      <c r="E1190" s="48" t="s">
        <v>0</v>
      </c>
      <c r="F1190" s="49" t="s">
        <v>44</v>
      </c>
      <c r="H1190" s="119" t="s">
        <v>0</v>
      </c>
      <c r="J1190" s="79"/>
      <c r="L1190" s="46"/>
      <c r="M1190" s="50"/>
      <c r="T1190" s="51"/>
      <c r="AT1190" s="48" t="s">
        <v>42</v>
      </c>
      <c r="AU1190" s="48" t="s">
        <v>20</v>
      </c>
      <c r="AV1190" s="4" t="s">
        <v>19</v>
      </c>
      <c r="AW1190" s="4" t="s">
        <v>10</v>
      </c>
      <c r="AX1190" s="4" t="s">
        <v>18</v>
      </c>
      <c r="AY1190" s="48" t="s">
        <v>34</v>
      </c>
    </row>
    <row r="1191" spans="2:65" s="4" customFormat="1" hidden="1" outlineLevel="1" x14ac:dyDescent="0.2">
      <c r="B1191" s="46"/>
      <c r="D1191" s="47" t="s">
        <v>42</v>
      </c>
      <c r="E1191" s="48" t="s">
        <v>0</v>
      </c>
      <c r="F1191" s="49" t="s">
        <v>515</v>
      </c>
      <c r="H1191" s="119" t="s">
        <v>0</v>
      </c>
      <c r="J1191" s="79"/>
      <c r="L1191" s="46"/>
      <c r="M1191" s="50"/>
      <c r="T1191" s="51"/>
      <c r="AT1191" s="48" t="s">
        <v>42</v>
      </c>
      <c r="AU1191" s="48" t="s">
        <v>20</v>
      </c>
      <c r="AV1191" s="4" t="s">
        <v>19</v>
      </c>
      <c r="AW1191" s="4" t="s">
        <v>10</v>
      </c>
      <c r="AX1191" s="4" t="s">
        <v>18</v>
      </c>
      <c r="AY1191" s="48" t="s">
        <v>34</v>
      </c>
    </row>
    <row r="1192" spans="2:65" s="5" customFormat="1" hidden="1" outlineLevel="1" x14ac:dyDescent="0.2">
      <c r="B1192" s="52"/>
      <c r="D1192" s="47" t="s">
        <v>42</v>
      </c>
      <c r="E1192" s="53" t="s">
        <v>0</v>
      </c>
      <c r="F1192" s="54" t="s">
        <v>130</v>
      </c>
      <c r="H1192" s="120">
        <v>8.48</v>
      </c>
      <c r="J1192" s="80"/>
      <c r="L1192" s="52"/>
      <c r="M1192" s="55"/>
      <c r="T1192" s="56"/>
      <c r="AT1192" s="53" t="s">
        <v>42</v>
      </c>
      <c r="AU1192" s="53" t="s">
        <v>20</v>
      </c>
      <c r="AV1192" s="5" t="s">
        <v>20</v>
      </c>
      <c r="AW1192" s="5" t="s">
        <v>10</v>
      </c>
      <c r="AX1192" s="5" t="s">
        <v>18</v>
      </c>
      <c r="AY1192" s="53" t="s">
        <v>34</v>
      </c>
    </row>
    <row r="1193" spans="2:65" s="5" customFormat="1" hidden="1" outlineLevel="1" x14ac:dyDescent="0.2">
      <c r="B1193" s="52"/>
      <c r="D1193" s="47" t="s">
        <v>42</v>
      </c>
      <c r="E1193" s="53" t="s">
        <v>0</v>
      </c>
      <c r="F1193" s="54" t="s">
        <v>131</v>
      </c>
      <c r="H1193" s="120">
        <v>13.68</v>
      </c>
      <c r="J1193" s="80"/>
      <c r="L1193" s="52"/>
      <c r="M1193" s="55"/>
      <c r="T1193" s="56"/>
      <c r="AT1193" s="53" t="s">
        <v>42</v>
      </c>
      <c r="AU1193" s="53" t="s">
        <v>20</v>
      </c>
      <c r="AV1193" s="5" t="s">
        <v>20</v>
      </c>
      <c r="AW1193" s="5" t="s">
        <v>10</v>
      </c>
      <c r="AX1193" s="5" t="s">
        <v>18</v>
      </c>
      <c r="AY1193" s="53" t="s">
        <v>34</v>
      </c>
    </row>
    <row r="1194" spans="2:65" s="5" customFormat="1" hidden="1" outlineLevel="1" x14ac:dyDescent="0.2">
      <c r="B1194" s="52"/>
      <c r="D1194" s="47" t="s">
        <v>42</v>
      </c>
      <c r="E1194" s="53" t="s">
        <v>0</v>
      </c>
      <c r="F1194" s="54" t="s">
        <v>132</v>
      </c>
      <c r="H1194" s="120">
        <v>24.74</v>
      </c>
      <c r="J1194" s="80"/>
      <c r="L1194" s="52"/>
      <c r="M1194" s="55"/>
      <c r="T1194" s="56"/>
      <c r="AT1194" s="53" t="s">
        <v>42</v>
      </c>
      <c r="AU1194" s="53" t="s">
        <v>20</v>
      </c>
      <c r="AV1194" s="5" t="s">
        <v>20</v>
      </c>
      <c r="AW1194" s="5" t="s">
        <v>10</v>
      </c>
      <c r="AX1194" s="5" t="s">
        <v>18</v>
      </c>
      <c r="AY1194" s="53" t="s">
        <v>34</v>
      </c>
    </row>
    <row r="1195" spans="2:65" s="5" customFormat="1" hidden="1" outlineLevel="1" x14ac:dyDescent="0.2">
      <c r="B1195" s="52"/>
      <c r="D1195" s="47" t="s">
        <v>42</v>
      </c>
      <c r="E1195" s="53" t="s">
        <v>0</v>
      </c>
      <c r="F1195" s="54" t="s">
        <v>133</v>
      </c>
      <c r="H1195" s="120">
        <v>-5</v>
      </c>
      <c r="J1195" s="80"/>
      <c r="L1195" s="52"/>
      <c r="M1195" s="55"/>
      <c r="T1195" s="56"/>
      <c r="AT1195" s="53" t="s">
        <v>42</v>
      </c>
      <c r="AU1195" s="53" t="s">
        <v>20</v>
      </c>
      <c r="AV1195" s="5" t="s">
        <v>20</v>
      </c>
      <c r="AW1195" s="5" t="s">
        <v>10</v>
      </c>
      <c r="AX1195" s="5" t="s">
        <v>18</v>
      </c>
      <c r="AY1195" s="53" t="s">
        <v>34</v>
      </c>
    </row>
    <row r="1196" spans="2:65" s="4" customFormat="1" hidden="1" outlineLevel="1" x14ac:dyDescent="0.2">
      <c r="B1196" s="46"/>
      <c r="D1196" s="47" t="s">
        <v>42</v>
      </c>
      <c r="E1196" s="48" t="s">
        <v>0</v>
      </c>
      <c r="F1196" s="49" t="s">
        <v>134</v>
      </c>
      <c r="H1196" s="119" t="s">
        <v>0</v>
      </c>
      <c r="J1196" s="79"/>
      <c r="L1196" s="46"/>
      <c r="M1196" s="50"/>
      <c r="T1196" s="51"/>
      <c r="AT1196" s="48" t="s">
        <v>42</v>
      </c>
      <c r="AU1196" s="48" t="s">
        <v>20</v>
      </c>
      <c r="AV1196" s="4" t="s">
        <v>19</v>
      </c>
      <c r="AW1196" s="4" t="s">
        <v>10</v>
      </c>
      <c r="AX1196" s="4" t="s">
        <v>18</v>
      </c>
      <c r="AY1196" s="48" t="s">
        <v>34</v>
      </c>
    </row>
    <row r="1197" spans="2:65" s="5" customFormat="1" hidden="1" outlineLevel="1" x14ac:dyDescent="0.2">
      <c r="B1197" s="52"/>
      <c r="D1197" s="47" t="s">
        <v>42</v>
      </c>
      <c r="E1197" s="53" t="s">
        <v>0</v>
      </c>
      <c r="F1197" s="54" t="s">
        <v>135</v>
      </c>
      <c r="H1197" s="120">
        <v>9.8800000000000008</v>
      </c>
      <c r="J1197" s="80"/>
      <c r="L1197" s="52"/>
      <c r="M1197" s="55"/>
      <c r="T1197" s="56"/>
      <c r="AT1197" s="53" t="s">
        <v>42</v>
      </c>
      <c r="AU1197" s="53" t="s">
        <v>20</v>
      </c>
      <c r="AV1197" s="5" t="s">
        <v>20</v>
      </c>
      <c r="AW1197" s="5" t="s">
        <v>10</v>
      </c>
      <c r="AX1197" s="5" t="s">
        <v>18</v>
      </c>
      <c r="AY1197" s="53" t="s">
        <v>34</v>
      </c>
    </row>
    <row r="1198" spans="2:65" s="5" customFormat="1" hidden="1" outlineLevel="1" x14ac:dyDescent="0.2">
      <c r="B1198" s="52"/>
      <c r="D1198" s="47" t="s">
        <v>42</v>
      </c>
      <c r="E1198" s="53" t="s">
        <v>0</v>
      </c>
      <c r="F1198" s="54" t="s">
        <v>136</v>
      </c>
      <c r="H1198" s="120">
        <v>7.4</v>
      </c>
      <c r="J1198" s="80"/>
      <c r="L1198" s="52"/>
      <c r="M1198" s="55"/>
      <c r="T1198" s="56"/>
      <c r="AT1198" s="53" t="s">
        <v>42</v>
      </c>
      <c r="AU1198" s="53" t="s">
        <v>20</v>
      </c>
      <c r="AV1198" s="5" t="s">
        <v>20</v>
      </c>
      <c r="AW1198" s="5" t="s">
        <v>10</v>
      </c>
      <c r="AX1198" s="5" t="s">
        <v>18</v>
      </c>
      <c r="AY1198" s="53" t="s">
        <v>34</v>
      </c>
    </row>
    <row r="1199" spans="2:65" s="5" customFormat="1" ht="22.5" hidden="1" outlineLevel="1" x14ac:dyDescent="0.2">
      <c r="B1199" s="52"/>
      <c r="D1199" s="47" t="s">
        <v>42</v>
      </c>
      <c r="E1199" s="53" t="s">
        <v>0</v>
      </c>
      <c r="F1199" s="54" t="s">
        <v>137</v>
      </c>
      <c r="H1199" s="120">
        <v>21.44</v>
      </c>
      <c r="J1199" s="80"/>
      <c r="L1199" s="52"/>
      <c r="M1199" s="55"/>
      <c r="T1199" s="56"/>
      <c r="AT1199" s="53" t="s">
        <v>42</v>
      </c>
      <c r="AU1199" s="53" t="s">
        <v>20</v>
      </c>
      <c r="AV1199" s="5" t="s">
        <v>20</v>
      </c>
      <c r="AW1199" s="5" t="s">
        <v>10</v>
      </c>
      <c r="AX1199" s="5" t="s">
        <v>18</v>
      </c>
      <c r="AY1199" s="53" t="s">
        <v>34</v>
      </c>
    </row>
    <row r="1200" spans="2:65" s="5" customFormat="1" hidden="1" outlineLevel="1" x14ac:dyDescent="0.2">
      <c r="B1200" s="52"/>
      <c r="D1200" s="47" t="s">
        <v>42</v>
      </c>
      <c r="E1200" s="53" t="s">
        <v>0</v>
      </c>
      <c r="F1200" s="54" t="s">
        <v>138</v>
      </c>
      <c r="H1200" s="120">
        <v>14.08</v>
      </c>
      <c r="J1200" s="80"/>
      <c r="L1200" s="52"/>
      <c r="M1200" s="55"/>
      <c r="T1200" s="56"/>
      <c r="AT1200" s="53" t="s">
        <v>42</v>
      </c>
      <c r="AU1200" s="53" t="s">
        <v>20</v>
      </c>
      <c r="AV1200" s="5" t="s">
        <v>20</v>
      </c>
      <c r="AW1200" s="5" t="s">
        <v>10</v>
      </c>
      <c r="AX1200" s="5" t="s">
        <v>18</v>
      </c>
      <c r="AY1200" s="53" t="s">
        <v>34</v>
      </c>
    </row>
    <row r="1201" spans="2:51" s="4" customFormat="1" hidden="1" outlineLevel="1" x14ac:dyDescent="0.2">
      <c r="B1201" s="46"/>
      <c r="D1201" s="47" t="s">
        <v>42</v>
      </c>
      <c r="E1201" s="48" t="s">
        <v>0</v>
      </c>
      <c r="F1201" s="49" t="s">
        <v>139</v>
      </c>
      <c r="H1201" s="119" t="s">
        <v>0</v>
      </c>
      <c r="J1201" s="79"/>
      <c r="L1201" s="46"/>
      <c r="M1201" s="50"/>
      <c r="T1201" s="51"/>
      <c r="AT1201" s="48" t="s">
        <v>42</v>
      </c>
      <c r="AU1201" s="48" t="s">
        <v>20</v>
      </c>
      <c r="AV1201" s="4" t="s">
        <v>19</v>
      </c>
      <c r="AW1201" s="4" t="s">
        <v>10</v>
      </c>
      <c r="AX1201" s="4" t="s">
        <v>18</v>
      </c>
      <c r="AY1201" s="48" t="s">
        <v>34</v>
      </c>
    </row>
    <row r="1202" spans="2:51" s="5" customFormat="1" ht="22.5" hidden="1" outlineLevel="1" x14ac:dyDescent="0.2">
      <c r="B1202" s="52"/>
      <c r="D1202" s="47" t="s">
        <v>42</v>
      </c>
      <c r="E1202" s="53" t="s">
        <v>0</v>
      </c>
      <c r="F1202" s="54" t="s">
        <v>701</v>
      </c>
      <c r="H1202" s="120">
        <v>26.024000000000001</v>
      </c>
      <c r="J1202" s="80"/>
      <c r="L1202" s="52"/>
      <c r="M1202" s="55"/>
      <c r="T1202" s="56"/>
      <c r="AT1202" s="53" t="s">
        <v>42</v>
      </c>
      <c r="AU1202" s="53" t="s">
        <v>20</v>
      </c>
      <c r="AV1202" s="5" t="s">
        <v>20</v>
      </c>
      <c r="AW1202" s="5" t="s">
        <v>10</v>
      </c>
      <c r="AX1202" s="5" t="s">
        <v>18</v>
      </c>
      <c r="AY1202" s="53" t="s">
        <v>34</v>
      </c>
    </row>
    <row r="1203" spans="2:51" s="4" customFormat="1" hidden="1" outlineLevel="1" x14ac:dyDescent="0.2">
      <c r="B1203" s="46"/>
      <c r="D1203" s="47" t="s">
        <v>42</v>
      </c>
      <c r="E1203" s="48" t="s">
        <v>0</v>
      </c>
      <c r="F1203" s="49" t="s">
        <v>87</v>
      </c>
      <c r="H1203" s="119" t="s">
        <v>0</v>
      </c>
      <c r="J1203" s="79"/>
      <c r="L1203" s="46"/>
      <c r="M1203" s="50"/>
      <c r="T1203" s="51"/>
      <c r="AT1203" s="48" t="s">
        <v>42</v>
      </c>
      <c r="AU1203" s="48" t="s">
        <v>20</v>
      </c>
      <c r="AV1203" s="4" t="s">
        <v>19</v>
      </c>
      <c r="AW1203" s="4" t="s">
        <v>10</v>
      </c>
      <c r="AX1203" s="4" t="s">
        <v>18</v>
      </c>
      <c r="AY1203" s="48" t="s">
        <v>34</v>
      </c>
    </row>
    <row r="1204" spans="2:51" s="5" customFormat="1" hidden="1" outlineLevel="1" x14ac:dyDescent="0.2">
      <c r="B1204" s="52"/>
      <c r="D1204" s="47" t="s">
        <v>42</v>
      </c>
      <c r="E1204" s="53" t="s">
        <v>0</v>
      </c>
      <c r="F1204" s="54" t="s">
        <v>142</v>
      </c>
      <c r="H1204" s="120">
        <v>26.88</v>
      </c>
      <c r="J1204" s="80"/>
      <c r="L1204" s="52"/>
      <c r="M1204" s="55"/>
      <c r="T1204" s="56"/>
      <c r="AT1204" s="53" t="s">
        <v>42</v>
      </c>
      <c r="AU1204" s="53" t="s">
        <v>20</v>
      </c>
      <c r="AV1204" s="5" t="s">
        <v>20</v>
      </c>
      <c r="AW1204" s="5" t="s">
        <v>10</v>
      </c>
      <c r="AX1204" s="5" t="s">
        <v>18</v>
      </c>
      <c r="AY1204" s="53" t="s">
        <v>34</v>
      </c>
    </row>
    <row r="1205" spans="2:51" s="5" customFormat="1" hidden="1" outlineLevel="1" x14ac:dyDescent="0.2">
      <c r="B1205" s="52"/>
      <c r="D1205" s="47" t="s">
        <v>42</v>
      </c>
      <c r="E1205" s="53" t="s">
        <v>0</v>
      </c>
      <c r="F1205" s="54" t="s">
        <v>702</v>
      </c>
      <c r="H1205" s="120">
        <v>4.4000000000000004</v>
      </c>
      <c r="J1205" s="80"/>
      <c r="L1205" s="52"/>
      <c r="M1205" s="55"/>
      <c r="T1205" s="56"/>
      <c r="AT1205" s="53" t="s">
        <v>42</v>
      </c>
      <c r="AU1205" s="53" t="s">
        <v>20</v>
      </c>
      <c r="AV1205" s="5" t="s">
        <v>20</v>
      </c>
      <c r="AW1205" s="5" t="s">
        <v>10</v>
      </c>
      <c r="AX1205" s="5" t="s">
        <v>18</v>
      </c>
      <c r="AY1205" s="53" t="s">
        <v>34</v>
      </c>
    </row>
    <row r="1206" spans="2:51" s="5" customFormat="1" hidden="1" outlineLevel="1" x14ac:dyDescent="0.2">
      <c r="B1206" s="52"/>
      <c r="D1206" s="47" t="s">
        <v>42</v>
      </c>
      <c r="E1206" s="53" t="s">
        <v>0</v>
      </c>
      <c r="F1206" s="54" t="s">
        <v>703</v>
      </c>
      <c r="H1206" s="120">
        <v>6</v>
      </c>
      <c r="J1206" s="80"/>
      <c r="L1206" s="52"/>
      <c r="M1206" s="55"/>
      <c r="T1206" s="56"/>
      <c r="AT1206" s="53" t="s">
        <v>42</v>
      </c>
      <c r="AU1206" s="53" t="s">
        <v>20</v>
      </c>
      <c r="AV1206" s="5" t="s">
        <v>20</v>
      </c>
      <c r="AW1206" s="5" t="s">
        <v>10</v>
      </c>
      <c r="AX1206" s="5" t="s">
        <v>18</v>
      </c>
      <c r="AY1206" s="53" t="s">
        <v>34</v>
      </c>
    </row>
    <row r="1207" spans="2:51" s="5" customFormat="1" ht="22.5" hidden="1" outlineLevel="1" x14ac:dyDescent="0.2">
      <c r="B1207" s="52"/>
      <c r="D1207" s="47" t="s">
        <v>42</v>
      </c>
      <c r="E1207" s="53" t="s">
        <v>0</v>
      </c>
      <c r="F1207" s="54" t="s">
        <v>704</v>
      </c>
      <c r="H1207" s="120">
        <v>15.3</v>
      </c>
      <c r="J1207" s="80"/>
      <c r="L1207" s="52"/>
      <c r="M1207" s="55"/>
      <c r="T1207" s="56"/>
      <c r="AT1207" s="53" t="s">
        <v>42</v>
      </c>
      <c r="AU1207" s="53" t="s">
        <v>20</v>
      </c>
      <c r="AV1207" s="5" t="s">
        <v>20</v>
      </c>
      <c r="AW1207" s="5" t="s">
        <v>10</v>
      </c>
      <c r="AX1207" s="5" t="s">
        <v>18</v>
      </c>
      <c r="AY1207" s="53" t="s">
        <v>34</v>
      </c>
    </row>
    <row r="1208" spans="2:51" s="5" customFormat="1" hidden="1" outlineLevel="1" x14ac:dyDescent="0.2">
      <c r="B1208" s="52"/>
      <c r="D1208" s="47" t="s">
        <v>42</v>
      </c>
      <c r="E1208" s="53" t="s">
        <v>0</v>
      </c>
      <c r="F1208" s="54" t="s">
        <v>705</v>
      </c>
      <c r="H1208" s="120">
        <v>3</v>
      </c>
      <c r="J1208" s="80"/>
      <c r="L1208" s="52"/>
      <c r="M1208" s="55"/>
      <c r="T1208" s="56"/>
      <c r="AT1208" s="53" t="s">
        <v>42</v>
      </c>
      <c r="AU1208" s="53" t="s">
        <v>20</v>
      </c>
      <c r="AV1208" s="5" t="s">
        <v>20</v>
      </c>
      <c r="AW1208" s="5" t="s">
        <v>10</v>
      </c>
      <c r="AX1208" s="5" t="s">
        <v>18</v>
      </c>
      <c r="AY1208" s="53" t="s">
        <v>34</v>
      </c>
    </row>
    <row r="1209" spans="2:51" s="5" customFormat="1" hidden="1" outlineLevel="1" x14ac:dyDescent="0.2">
      <c r="B1209" s="52"/>
      <c r="D1209" s="47" t="s">
        <v>42</v>
      </c>
      <c r="E1209" s="53" t="s">
        <v>0</v>
      </c>
      <c r="F1209" s="54" t="s">
        <v>147</v>
      </c>
      <c r="H1209" s="120">
        <v>8.24</v>
      </c>
      <c r="J1209" s="80"/>
      <c r="L1209" s="52"/>
      <c r="M1209" s="55"/>
      <c r="T1209" s="56"/>
      <c r="AT1209" s="53" t="s">
        <v>42</v>
      </c>
      <c r="AU1209" s="53" t="s">
        <v>20</v>
      </c>
      <c r="AV1209" s="5" t="s">
        <v>20</v>
      </c>
      <c r="AW1209" s="5" t="s">
        <v>10</v>
      </c>
      <c r="AX1209" s="5" t="s">
        <v>18</v>
      </c>
      <c r="AY1209" s="53" t="s">
        <v>34</v>
      </c>
    </row>
    <row r="1210" spans="2:51" s="7" customFormat="1" hidden="1" outlineLevel="1" x14ac:dyDescent="0.2">
      <c r="B1210" s="62"/>
      <c r="D1210" s="47" t="s">
        <v>42</v>
      </c>
      <c r="E1210" s="63" t="s">
        <v>0</v>
      </c>
      <c r="F1210" s="64" t="s">
        <v>148</v>
      </c>
      <c r="H1210" s="122">
        <v>184.54400000000001</v>
      </c>
      <c r="J1210" s="83"/>
      <c r="L1210" s="62"/>
      <c r="M1210" s="65"/>
      <c r="T1210" s="66"/>
      <c r="AT1210" s="63" t="s">
        <v>42</v>
      </c>
      <c r="AU1210" s="63" t="s">
        <v>20</v>
      </c>
      <c r="AV1210" s="7" t="s">
        <v>54</v>
      </c>
      <c r="AW1210" s="7" t="s">
        <v>10</v>
      </c>
      <c r="AX1210" s="7" t="s">
        <v>18</v>
      </c>
      <c r="AY1210" s="63" t="s">
        <v>34</v>
      </c>
    </row>
    <row r="1211" spans="2:51" s="4" customFormat="1" hidden="1" outlineLevel="1" x14ac:dyDescent="0.2">
      <c r="B1211" s="46"/>
      <c r="D1211" s="47" t="s">
        <v>42</v>
      </c>
      <c r="E1211" s="48" t="s">
        <v>0</v>
      </c>
      <c r="F1211" s="49" t="s">
        <v>109</v>
      </c>
      <c r="H1211" s="119" t="s">
        <v>0</v>
      </c>
      <c r="J1211" s="79"/>
      <c r="L1211" s="46"/>
      <c r="M1211" s="50"/>
      <c r="T1211" s="51"/>
      <c r="AT1211" s="48" t="s">
        <v>42</v>
      </c>
      <c r="AU1211" s="48" t="s">
        <v>20</v>
      </c>
      <c r="AV1211" s="4" t="s">
        <v>19</v>
      </c>
      <c r="AW1211" s="4" t="s">
        <v>10</v>
      </c>
      <c r="AX1211" s="4" t="s">
        <v>18</v>
      </c>
      <c r="AY1211" s="48" t="s">
        <v>34</v>
      </c>
    </row>
    <row r="1212" spans="2:51" s="5" customFormat="1" hidden="1" outlineLevel="1" x14ac:dyDescent="0.2">
      <c r="B1212" s="52"/>
      <c r="D1212" s="47" t="s">
        <v>42</v>
      </c>
      <c r="E1212" s="53" t="s">
        <v>0</v>
      </c>
      <c r="F1212" s="54" t="s">
        <v>149</v>
      </c>
      <c r="H1212" s="120">
        <v>3.45</v>
      </c>
      <c r="J1212" s="80"/>
      <c r="L1212" s="52"/>
      <c r="M1212" s="55"/>
      <c r="T1212" s="56"/>
      <c r="AT1212" s="53" t="s">
        <v>42</v>
      </c>
      <c r="AU1212" s="53" t="s">
        <v>20</v>
      </c>
      <c r="AV1212" s="5" t="s">
        <v>20</v>
      </c>
      <c r="AW1212" s="5" t="s">
        <v>10</v>
      </c>
      <c r="AX1212" s="5" t="s">
        <v>18</v>
      </c>
      <c r="AY1212" s="53" t="s">
        <v>34</v>
      </c>
    </row>
    <row r="1213" spans="2:51" s="5" customFormat="1" hidden="1" outlineLevel="1" x14ac:dyDescent="0.2">
      <c r="B1213" s="52"/>
      <c r="D1213" s="47" t="s">
        <v>42</v>
      </c>
      <c r="E1213" s="53" t="s">
        <v>0</v>
      </c>
      <c r="F1213" s="54" t="s">
        <v>150</v>
      </c>
      <c r="H1213" s="120">
        <v>4</v>
      </c>
      <c r="J1213" s="80"/>
      <c r="L1213" s="52"/>
      <c r="M1213" s="55"/>
      <c r="T1213" s="56"/>
      <c r="AT1213" s="53" t="s">
        <v>42</v>
      </c>
      <c r="AU1213" s="53" t="s">
        <v>20</v>
      </c>
      <c r="AV1213" s="5" t="s">
        <v>20</v>
      </c>
      <c r="AW1213" s="5" t="s">
        <v>10</v>
      </c>
      <c r="AX1213" s="5" t="s">
        <v>18</v>
      </c>
      <c r="AY1213" s="53" t="s">
        <v>34</v>
      </c>
    </row>
    <row r="1214" spans="2:51" s="7" customFormat="1" hidden="1" outlineLevel="1" x14ac:dyDescent="0.2">
      <c r="B1214" s="62"/>
      <c r="D1214" s="47" t="s">
        <v>42</v>
      </c>
      <c r="E1214" s="63" t="s">
        <v>0</v>
      </c>
      <c r="F1214" s="64" t="s">
        <v>148</v>
      </c>
      <c r="H1214" s="122">
        <v>7.45</v>
      </c>
      <c r="J1214" s="83"/>
      <c r="L1214" s="62"/>
      <c r="M1214" s="65"/>
      <c r="T1214" s="66"/>
      <c r="AT1214" s="63" t="s">
        <v>42</v>
      </c>
      <c r="AU1214" s="63" t="s">
        <v>20</v>
      </c>
      <c r="AV1214" s="7" t="s">
        <v>54</v>
      </c>
      <c r="AW1214" s="7" t="s">
        <v>10</v>
      </c>
      <c r="AX1214" s="7" t="s">
        <v>18</v>
      </c>
      <c r="AY1214" s="63" t="s">
        <v>34</v>
      </c>
    </row>
    <row r="1215" spans="2:51" s="4" customFormat="1" hidden="1" outlineLevel="1" x14ac:dyDescent="0.2">
      <c r="B1215" s="46"/>
      <c r="D1215" s="47" t="s">
        <v>42</v>
      </c>
      <c r="E1215" s="48" t="s">
        <v>0</v>
      </c>
      <c r="F1215" s="49" t="s">
        <v>113</v>
      </c>
      <c r="H1215" s="119" t="s">
        <v>0</v>
      </c>
      <c r="J1215" s="79"/>
      <c r="L1215" s="46"/>
      <c r="M1215" s="50"/>
      <c r="T1215" s="51"/>
      <c r="AT1215" s="48" t="s">
        <v>42</v>
      </c>
      <c r="AU1215" s="48" t="s">
        <v>20</v>
      </c>
      <c r="AV1215" s="4" t="s">
        <v>19</v>
      </c>
      <c r="AW1215" s="4" t="s">
        <v>10</v>
      </c>
      <c r="AX1215" s="4" t="s">
        <v>18</v>
      </c>
      <c r="AY1215" s="48" t="s">
        <v>34</v>
      </c>
    </row>
    <row r="1216" spans="2:51" s="5" customFormat="1" hidden="1" outlineLevel="1" x14ac:dyDescent="0.2">
      <c r="B1216" s="52"/>
      <c r="D1216" s="47" t="s">
        <v>42</v>
      </c>
      <c r="E1216" s="53" t="s">
        <v>0</v>
      </c>
      <c r="F1216" s="54" t="s">
        <v>151</v>
      </c>
      <c r="H1216" s="120">
        <v>4</v>
      </c>
      <c r="J1216" s="80"/>
      <c r="L1216" s="52"/>
      <c r="M1216" s="55"/>
      <c r="T1216" s="56"/>
      <c r="AT1216" s="53" t="s">
        <v>42</v>
      </c>
      <c r="AU1216" s="53" t="s">
        <v>20</v>
      </c>
      <c r="AV1216" s="5" t="s">
        <v>20</v>
      </c>
      <c r="AW1216" s="5" t="s">
        <v>10</v>
      </c>
      <c r="AX1216" s="5" t="s">
        <v>18</v>
      </c>
      <c r="AY1216" s="53" t="s">
        <v>34</v>
      </c>
    </row>
    <row r="1217" spans="2:65" s="7" customFormat="1" hidden="1" outlineLevel="1" x14ac:dyDescent="0.2">
      <c r="B1217" s="62"/>
      <c r="D1217" s="47" t="s">
        <v>42</v>
      </c>
      <c r="E1217" s="63" t="s">
        <v>0</v>
      </c>
      <c r="F1217" s="64" t="s">
        <v>148</v>
      </c>
      <c r="H1217" s="122">
        <v>4</v>
      </c>
      <c r="J1217" s="83"/>
      <c r="L1217" s="62"/>
      <c r="M1217" s="65"/>
      <c r="T1217" s="66"/>
      <c r="AT1217" s="63" t="s">
        <v>42</v>
      </c>
      <c r="AU1217" s="63" t="s">
        <v>20</v>
      </c>
      <c r="AV1217" s="7" t="s">
        <v>54</v>
      </c>
      <c r="AW1217" s="7" t="s">
        <v>10</v>
      </c>
      <c r="AX1217" s="7" t="s">
        <v>18</v>
      </c>
      <c r="AY1217" s="63" t="s">
        <v>34</v>
      </c>
    </row>
    <row r="1218" spans="2:65" s="4" customFormat="1" hidden="1" outlineLevel="1" x14ac:dyDescent="0.2">
      <c r="B1218" s="46"/>
      <c r="D1218" s="47" t="s">
        <v>42</v>
      </c>
      <c r="E1218" s="48" t="s">
        <v>0</v>
      </c>
      <c r="F1218" s="49" t="s">
        <v>114</v>
      </c>
      <c r="H1218" s="119" t="s">
        <v>0</v>
      </c>
      <c r="J1218" s="79"/>
      <c r="L1218" s="46"/>
      <c r="M1218" s="50"/>
      <c r="T1218" s="51"/>
      <c r="AT1218" s="48" t="s">
        <v>42</v>
      </c>
      <c r="AU1218" s="48" t="s">
        <v>20</v>
      </c>
      <c r="AV1218" s="4" t="s">
        <v>19</v>
      </c>
      <c r="AW1218" s="4" t="s">
        <v>10</v>
      </c>
      <c r="AX1218" s="4" t="s">
        <v>18</v>
      </c>
      <c r="AY1218" s="48" t="s">
        <v>34</v>
      </c>
    </row>
    <row r="1219" spans="2:65" s="5" customFormat="1" hidden="1" outlineLevel="1" x14ac:dyDescent="0.2">
      <c r="B1219" s="52"/>
      <c r="D1219" s="47" t="s">
        <v>42</v>
      </c>
      <c r="E1219" s="53" t="s">
        <v>0</v>
      </c>
      <c r="F1219" s="54" t="s">
        <v>152</v>
      </c>
      <c r="H1219" s="120">
        <v>2</v>
      </c>
      <c r="J1219" s="80"/>
      <c r="L1219" s="52"/>
      <c r="M1219" s="55"/>
      <c r="T1219" s="56"/>
      <c r="AT1219" s="53" t="s">
        <v>42</v>
      </c>
      <c r="AU1219" s="53" t="s">
        <v>20</v>
      </c>
      <c r="AV1219" s="5" t="s">
        <v>20</v>
      </c>
      <c r="AW1219" s="5" t="s">
        <v>10</v>
      </c>
      <c r="AX1219" s="5" t="s">
        <v>18</v>
      </c>
      <c r="AY1219" s="53" t="s">
        <v>34</v>
      </c>
    </row>
    <row r="1220" spans="2:65" s="7" customFormat="1" hidden="1" outlineLevel="1" x14ac:dyDescent="0.2">
      <c r="B1220" s="62"/>
      <c r="D1220" s="47" t="s">
        <v>42</v>
      </c>
      <c r="E1220" s="63" t="s">
        <v>0</v>
      </c>
      <c r="F1220" s="64" t="s">
        <v>148</v>
      </c>
      <c r="H1220" s="122">
        <v>2</v>
      </c>
      <c r="J1220" s="83"/>
      <c r="L1220" s="62"/>
      <c r="M1220" s="65"/>
      <c r="T1220" s="66"/>
      <c r="AT1220" s="63" t="s">
        <v>42</v>
      </c>
      <c r="AU1220" s="63" t="s">
        <v>20</v>
      </c>
      <c r="AV1220" s="7" t="s">
        <v>54</v>
      </c>
      <c r="AW1220" s="7" t="s">
        <v>10</v>
      </c>
      <c r="AX1220" s="7" t="s">
        <v>18</v>
      </c>
      <c r="AY1220" s="63" t="s">
        <v>34</v>
      </c>
    </row>
    <row r="1221" spans="2:65" s="4" customFormat="1" hidden="1" outlineLevel="1" x14ac:dyDescent="0.2">
      <c r="B1221" s="46"/>
      <c r="D1221" s="47" t="s">
        <v>42</v>
      </c>
      <c r="E1221" s="48" t="s">
        <v>0</v>
      </c>
      <c r="F1221" s="49" t="s">
        <v>75</v>
      </c>
      <c r="H1221" s="119" t="s">
        <v>0</v>
      </c>
      <c r="J1221" s="79"/>
      <c r="L1221" s="46"/>
      <c r="M1221" s="50"/>
      <c r="T1221" s="51"/>
      <c r="AT1221" s="48" t="s">
        <v>42</v>
      </c>
      <c r="AU1221" s="48" t="s">
        <v>20</v>
      </c>
      <c r="AV1221" s="4" t="s">
        <v>19</v>
      </c>
      <c r="AW1221" s="4" t="s">
        <v>10</v>
      </c>
      <c r="AX1221" s="4" t="s">
        <v>18</v>
      </c>
      <c r="AY1221" s="48" t="s">
        <v>34</v>
      </c>
    </row>
    <row r="1222" spans="2:65" s="5" customFormat="1" hidden="1" outlineLevel="1" x14ac:dyDescent="0.2">
      <c r="B1222" s="52"/>
      <c r="D1222" s="47" t="s">
        <v>42</v>
      </c>
      <c r="E1222" s="53" t="s">
        <v>0</v>
      </c>
      <c r="F1222" s="54" t="s">
        <v>153</v>
      </c>
      <c r="H1222" s="120">
        <v>2</v>
      </c>
      <c r="J1222" s="80"/>
      <c r="L1222" s="52"/>
      <c r="M1222" s="55"/>
      <c r="T1222" s="56"/>
      <c r="AT1222" s="53" t="s">
        <v>42</v>
      </c>
      <c r="AU1222" s="53" t="s">
        <v>20</v>
      </c>
      <c r="AV1222" s="5" t="s">
        <v>20</v>
      </c>
      <c r="AW1222" s="5" t="s">
        <v>10</v>
      </c>
      <c r="AX1222" s="5" t="s">
        <v>18</v>
      </c>
      <c r="AY1222" s="53" t="s">
        <v>34</v>
      </c>
    </row>
    <row r="1223" spans="2:65" s="5" customFormat="1" hidden="1" outlineLevel="1" x14ac:dyDescent="0.2">
      <c r="B1223" s="52"/>
      <c r="D1223" s="47" t="s">
        <v>42</v>
      </c>
      <c r="E1223" s="53" t="s">
        <v>0</v>
      </c>
      <c r="F1223" s="54" t="s">
        <v>706</v>
      </c>
      <c r="H1223" s="120">
        <v>3.8</v>
      </c>
      <c r="J1223" s="80"/>
      <c r="L1223" s="52"/>
      <c r="M1223" s="55"/>
      <c r="T1223" s="56"/>
      <c r="AT1223" s="53" t="s">
        <v>42</v>
      </c>
      <c r="AU1223" s="53" t="s">
        <v>20</v>
      </c>
      <c r="AV1223" s="5" t="s">
        <v>20</v>
      </c>
      <c r="AW1223" s="5" t="s">
        <v>10</v>
      </c>
      <c r="AX1223" s="5" t="s">
        <v>18</v>
      </c>
      <c r="AY1223" s="53" t="s">
        <v>34</v>
      </c>
    </row>
    <row r="1224" spans="2:65" s="7" customFormat="1" hidden="1" outlineLevel="1" x14ac:dyDescent="0.2">
      <c r="B1224" s="62"/>
      <c r="D1224" s="47" t="s">
        <v>42</v>
      </c>
      <c r="E1224" s="63" t="s">
        <v>0</v>
      </c>
      <c r="F1224" s="64" t="s">
        <v>148</v>
      </c>
      <c r="H1224" s="122">
        <v>5.8</v>
      </c>
      <c r="J1224" s="83"/>
      <c r="L1224" s="62"/>
      <c r="M1224" s="65"/>
      <c r="T1224" s="66"/>
      <c r="AT1224" s="63" t="s">
        <v>42</v>
      </c>
      <c r="AU1224" s="63" t="s">
        <v>20</v>
      </c>
      <c r="AV1224" s="7" t="s">
        <v>54</v>
      </c>
      <c r="AW1224" s="7" t="s">
        <v>10</v>
      </c>
      <c r="AX1224" s="7" t="s">
        <v>18</v>
      </c>
      <c r="AY1224" s="63" t="s">
        <v>34</v>
      </c>
    </row>
    <row r="1225" spans="2:65" s="4" customFormat="1" hidden="1" outlineLevel="1" x14ac:dyDescent="0.2">
      <c r="B1225" s="46"/>
      <c r="D1225" s="47" t="s">
        <v>42</v>
      </c>
      <c r="E1225" s="48" t="s">
        <v>0</v>
      </c>
      <c r="F1225" s="49" t="s">
        <v>117</v>
      </c>
      <c r="H1225" s="119" t="s">
        <v>0</v>
      </c>
      <c r="J1225" s="79"/>
      <c r="L1225" s="46"/>
      <c r="M1225" s="50"/>
      <c r="T1225" s="51"/>
      <c r="AT1225" s="48" t="s">
        <v>42</v>
      </c>
      <c r="AU1225" s="48" t="s">
        <v>20</v>
      </c>
      <c r="AV1225" s="4" t="s">
        <v>19</v>
      </c>
      <c r="AW1225" s="4" t="s">
        <v>10</v>
      </c>
      <c r="AX1225" s="4" t="s">
        <v>18</v>
      </c>
      <c r="AY1225" s="48" t="s">
        <v>34</v>
      </c>
    </row>
    <row r="1226" spans="2:65" s="5" customFormat="1" ht="22.5" hidden="1" outlineLevel="1" x14ac:dyDescent="0.2">
      <c r="B1226" s="52"/>
      <c r="D1226" s="47" t="s">
        <v>42</v>
      </c>
      <c r="E1226" s="53" t="s">
        <v>0</v>
      </c>
      <c r="F1226" s="54" t="s">
        <v>155</v>
      </c>
      <c r="H1226" s="120">
        <v>10</v>
      </c>
      <c r="J1226" s="80"/>
      <c r="L1226" s="52"/>
      <c r="M1226" s="55"/>
      <c r="T1226" s="56"/>
      <c r="AT1226" s="53" t="s">
        <v>42</v>
      </c>
      <c r="AU1226" s="53" t="s">
        <v>20</v>
      </c>
      <c r="AV1226" s="5" t="s">
        <v>20</v>
      </c>
      <c r="AW1226" s="5" t="s">
        <v>10</v>
      </c>
      <c r="AX1226" s="5" t="s">
        <v>18</v>
      </c>
      <c r="AY1226" s="53" t="s">
        <v>34</v>
      </c>
    </row>
    <row r="1227" spans="2:65" s="6" customFormat="1" hidden="1" outlineLevel="1" x14ac:dyDescent="0.2">
      <c r="B1227" s="57"/>
      <c r="D1227" s="47" t="s">
        <v>42</v>
      </c>
      <c r="E1227" s="58" t="s">
        <v>0</v>
      </c>
      <c r="F1227" s="59" t="s">
        <v>53</v>
      </c>
      <c r="H1227" s="121">
        <v>213.79400000000001</v>
      </c>
      <c r="J1227" s="81"/>
      <c r="L1227" s="57"/>
      <c r="M1227" s="60"/>
      <c r="T1227" s="61"/>
      <c r="AT1227" s="58" t="s">
        <v>42</v>
      </c>
      <c r="AU1227" s="58" t="s">
        <v>20</v>
      </c>
      <c r="AV1227" s="6" t="s">
        <v>39</v>
      </c>
      <c r="AW1227" s="6" t="s">
        <v>10</v>
      </c>
      <c r="AX1227" s="6" t="s">
        <v>19</v>
      </c>
      <c r="AY1227" s="58" t="s">
        <v>34</v>
      </c>
    </row>
    <row r="1228" spans="2:65" s="1" customFormat="1" ht="24.2" customHeight="1" collapsed="1" x14ac:dyDescent="0.2">
      <c r="B1228" s="31"/>
      <c r="C1228" s="32">
        <v>153</v>
      </c>
      <c r="D1228" s="32" t="s">
        <v>36</v>
      </c>
      <c r="E1228" s="33" t="s">
        <v>711</v>
      </c>
      <c r="F1228" s="34" t="s">
        <v>712</v>
      </c>
      <c r="G1228" s="35" t="s">
        <v>91</v>
      </c>
      <c r="H1228" s="36">
        <f>H1146</f>
        <v>115.75</v>
      </c>
      <c r="I1228" s="36"/>
      <c r="J1228" s="69">
        <f t="shared" ref="J1228" si="57">I1228*H1228</f>
        <v>0</v>
      </c>
      <c r="K1228" s="34" t="s">
        <v>38</v>
      </c>
      <c r="L1228" s="12"/>
      <c r="M1228" s="37" t="s">
        <v>0</v>
      </c>
      <c r="N1228" s="38" t="s">
        <v>13</v>
      </c>
      <c r="O1228" s="39">
        <v>0.375</v>
      </c>
      <c r="P1228" s="39">
        <f>O1228*H1228</f>
        <v>43.40625</v>
      </c>
      <c r="Q1228" s="39">
        <v>1.5E-3</v>
      </c>
      <c r="R1228" s="39">
        <f>Q1228*H1228</f>
        <v>0.173625</v>
      </c>
      <c r="S1228" s="39">
        <v>0</v>
      </c>
      <c r="T1228" s="40">
        <f>S1228*H1228</f>
        <v>0</v>
      </c>
      <c r="AR1228" s="41" t="s">
        <v>171</v>
      </c>
      <c r="AT1228" s="41" t="s">
        <v>36</v>
      </c>
      <c r="AU1228" s="41" t="s">
        <v>20</v>
      </c>
      <c r="AY1228" s="8" t="s">
        <v>34</v>
      </c>
      <c r="BE1228" s="42">
        <f>IF(N1228="základní",J1228,0)</f>
        <v>0</v>
      </c>
      <c r="BF1228" s="42">
        <f>IF(N1228="snížená",J1228,0)</f>
        <v>0</v>
      </c>
      <c r="BG1228" s="42">
        <f>IF(N1228="zákl. přenesená",J1228,0)</f>
        <v>0</v>
      </c>
      <c r="BH1228" s="42">
        <f>IF(N1228="sníž. přenesená",J1228,0)</f>
        <v>0</v>
      </c>
      <c r="BI1228" s="42">
        <f>IF(N1228="nulová",J1228,0)</f>
        <v>0</v>
      </c>
      <c r="BJ1228" s="8" t="s">
        <v>19</v>
      </c>
      <c r="BK1228" s="42">
        <f>ROUND(I1228*H1228,2)</f>
        <v>0</v>
      </c>
      <c r="BL1228" s="8" t="s">
        <v>171</v>
      </c>
      <c r="BM1228" s="41" t="s">
        <v>713</v>
      </c>
    </row>
    <row r="1229" spans="2:65" s="1" customFormat="1" hidden="1" outlineLevel="1" x14ac:dyDescent="0.2">
      <c r="B1229" s="12"/>
      <c r="D1229" s="43" t="s">
        <v>40</v>
      </c>
      <c r="F1229" s="44" t="s">
        <v>714</v>
      </c>
      <c r="H1229" s="42"/>
      <c r="J1229" s="78"/>
      <c r="L1229" s="12"/>
      <c r="M1229" s="45"/>
      <c r="T1229" s="15"/>
      <c r="AT1229" s="8" t="s">
        <v>40</v>
      </c>
      <c r="AU1229" s="8" t="s">
        <v>20</v>
      </c>
    </row>
    <row r="1230" spans="2:65" s="4" customFormat="1" hidden="1" outlineLevel="1" x14ac:dyDescent="0.2">
      <c r="B1230" s="46"/>
      <c r="D1230" s="47" t="s">
        <v>42</v>
      </c>
      <c r="E1230" s="48" t="s">
        <v>0</v>
      </c>
      <c r="F1230" s="49" t="s">
        <v>43</v>
      </c>
      <c r="H1230" s="119" t="s">
        <v>0</v>
      </c>
      <c r="J1230" s="79"/>
      <c r="L1230" s="46"/>
      <c r="M1230" s="50"/>
      <c r="T1230" s="51"/>
      <c r="AT1230" s="48" t="s">
        <v>42</v>
      </c>
      <c r="AU1230" s="48" t="s">
        <v>20</v>
      </c>
      <c r="AV1230" s="4" t="s">
        <v>19</v>
      </c>
      <c r="AW1230" s="4" t="s">
        <v>10</v>
      </c>
      <c r="AX1230" s="4" t="s">
        <v>18</v>
      </c>
      <c r="AY1230" s="48" t="s">
        <v>34</v>
      </c>
    </row>
    <row r="1231" spans="2:65" s="4" customFormat="1" hidden="1" outlineLevel="1" x14ac:dyDescent="0.2">
      <c r="B1231" s="46"/>
      <c r="D1231" s="47" t="s">
        <v>42</v>
      </c>
      <c r="E1231" s="48" t="s">
        <v>0</v>
      </c>
      <c r="F1231" s="49" t="s">
        <v>44</v>
      </c>
      <c r="H1231" s="119" t="s">
        <v>0</v>
      </c>
      <c r="J1231" s="79"/>
      <c r="L1231" s="46"/>
      <c r="M1231" s="50"/>
      <c r="T1231" s="51"/>
      <c r="AT1231" s="48" t="s">
        <v>42</v>
      </c>
      <c r="AU1231" s="48" t="s">
        <v>20</v>
      </c>
      <c r="AV1231" s="4" t="s">
        <v>19</v>
      </c>
      <c r="AW1231" s="4" t="s">
        <v>10</v>
      </c>
      <c r="AX1231" s="4" t="s">
        <v>18</v>
      </c>
      <c r="AY1231" s="48" t="s">
        <v>34</v>
      </c>
    </row>
    <row r="1232" spans="2:65" s="4" customFormat="1" hidden="1" outlineLevel="1" x14ac:dyDescent="0.2">
      <c r="B1232" s="46"/>
      <c r="D1232" s="47" t="s">
        <v>42</v>
      </c>
      <c r="E1232" s="48" t="s">
        <v>0</v>
      </c>
      <c r="F1232" s="49" t="s">
        <v>139</v>
      </c>
      <c r="H1232" s="119" t="s">
        <v>0</v>
      </c>
      <c r="J1232" s="79"/>
      <c r="L1232" s="46"/>
      <c r="M1232" s="50"/>
      <c r="T1232" s="51"/>
      <c r="AT1232" s="48" t="s">
        <v>42</v>
      </c>
      <c r="AU1232" s="48" t="s">
        <v>20</v>
      </c>
      <c r="AV1232" s="4" t="s">
        <v>19</v>
      </c>
      <c r="AW1232" s="4" t="s">
        <v>10</v>
      </c>
      <c r="AX1232" s="4" t="s">
        <v>18</v>
      </c>
      <c r="AY1232" s="48" t="s">
        <v>34</v>
      </c>
    </row>
    <row r="1233" spans="2:65" s="5" customFormat="1" hidden="1" outlineLevel="1" x14ac:dyDescent="0.2">
      <c r="B1233" s="52"/>
      <c r="D1233" s="47" t="s">
        <v>42</v>
      </c>
      <c r="E1233" s="53" t="s">
        <v>0</v>
      </c>
      <c r="F1233" s="54" t="s">
        <v>715</v>
      </c>
      <c r="H1233" s="120">
        <v>13.507999999999999</v>
      </c>
      <c r="J1233" s="80"/>
      <c r="L1233" s="52"/>
      <c r="M1233" s="55"/>
      <c r="T1233" s="56"/>
      <c r="AT1233" s="53" t="s">
        <v>42</v>
      </c>
      <c r="AU1233" s="53" t="s">
        <v>20</v>
      </c>
      <c r="AV1233" s="5" t="s">
        <v>20</v>
      </c>
      <c r="AW1233" s="5" t="s">
        <v>10</v>
      </c>
      <c r="AX1233" s="5" t="s">
        <v>18</v>
      </c>
      <c r="AY1233" s="53" t="s">
        <v>34</v>
      </c>
    </row>
    <row r="1234" spans="2:65" s="4" customFormat="1" hidden="1" outlineLevel="1" x14ac:dyDescent="0.2">
      <c r="B1234" s="46"/>
      <c r="D1234" s="47" t="s">
        <v>42</v>
      </c>
      <c r="E1234" s="48" t="s">
        <v>0</v>
      </c>
      <c r="F1234" s="49" t="s">
        <v>87</v>
      </c>
      <c r="H1234" s="119" t="s">
        <v>0</v>
      </c>
      <c r="J1234" s="79"/>
      <c r="L1234" s="46"/>
      <c r="M1234" s="50"/>
      <c r="T1234" s="51"/>
      <c r="AT1234" s="48" t="s">
        <v>42</v>
      </c>
      <c r="AU1234" s="48" t="s">
        <v>20</v>
      </c>
      <c r="AV1234" s="4" t="s">
        <v>19</v>
      </c>
      <c r="AW1234" s="4" t="s">
        <v>10</v>
      </c>
      <c r="AX1234" s="4" t="s">
        <v>18</v>
      </c>
      <c r="AY1234" s="48" t="s">
        <v>34</v>
      </c>
    </row>
    <row r="1235" spans="2:65" s="5" customFormat="1" hidden="1" outlineLevel="1" x14ac:dyDescent="0.2">
      <c r="B1235" s="52"/>
      <c r="D1235" s="47" t="s">
        <v>42</v>
      </c>
      <c r="E1235" s="53" t="s">
        <v>0</v>
      </c>
      <c r="F1235" s="54" t="s">
        <v>716</v>
      </c>
      <c r="H1235" s="120">
        <v>9.68</v>
      </c>
      <c r="J1235" s="80"/>
      <c r="L1235" s="52"/>
      <c r="M1235" s="55"/>
      <c r="T1235" s="56"/>
      <c r="AT1235" s="53" t="s">
        <v>42</v>
      </c>
      <c r="AU1235" s="53" t="s">
        <v>20</v>
      </c>
      <c r="AV1235" s="5" t="s">
        <v>20</v>
      </c>
      <c r="AW1235" s="5" t="s">
        <v>10</v>
      </c>
      <c r="AX1235" s="5" t="s">
        <v>18</v>
      </c>
      <c r="AY1235" s="53" t="s">
        <v>34</v>
      </c>
    </row>
    <row r="1236" spans="2:65" s="5" customFormat="1" hidden="1" outlineLevel="1" x14ac:dyDescent="0.2">
      <c r="B1236" s="52"/>
      <c r="D1236" s="47" t="s">
        <v>42</v>
      </c>
      <c r="E1236" s="53" t="s">
        <v>0</v>
      </c>
      <c r="F1236" s="54" t="s">
        <v>717</v>
      </c>
      <c r="H1236" s="120">
        <v>5.54</v>
      </c>
      <c r="J1236" s="80"/>
      <c r="L1236" s="52"/>
      <c r="M1236" s="55"/>
      <c r="T1236" s="56"/>
      <c r="AT1236" s="53" t="s">
        <v>42</v>
      </c>
      <c r="AU1236" s="53" t="s">
        <v>20</v>
      </c>
      <c r="AV1236" s="5" t="s">
        <v>20</v>
      </c>
      <c r="AW1236" s="5" t="s">
        <v>10</v>
      </c>
      <c r="AX1236" s="5" t="s">
        <v>18</v>
      </c>
      <c r="AY1236" s="53" t="s">
        <v>34</v>
      </c>
    </row>
    <row r="1237" spans="2:65" s="6" customFormat="1" hidden="1" outlineLevel="1" x14ac:dyDescent="0.2">
      <c r="B1237" s="57"/>
      <c r="D1237" s="47" t="s">
        <v>42</v>
      </c>
      <c r="E1237" s="58" t="s">
        <v>0</v>
      </c>
      <c r="F1237" s="59" t="s">
        <v>53</v>
      </c>
      <c r="H1237" s="121">
        <v>28.728000000000002</v>
      </c>
      <c r="J1237" s="81"/>
      <c r="L1237" s="57"/>
      <c r="M1237" s="60"/>
      <c r="T1237" s="61"/>
      <c r="AT1237" s="58" t="s">
        <v>42</v>
      </c>
      <c r="AU1237" s="58" t="s">
        <v>20</v>
      </c>
      <c r="AV1237" s="6" t="s">
        <v>39</v>
      </c>
      <c r="AW1237" s="6" t="s">
        <v>10</v>
      </c>
      <c r="AX1237" s="6" t="s">
        <v>19</v>
      </c>
      <c r="AY1237" s="58" t="s">
        <v>34</v>
      </c>
    </row>
    <row r="1238" spans="2:65" s="1" customFormat="1" ht="24.2" customHeight="1" collapsed="1" x14ac:dyDescent="0.2">
      <c r="B1238" s="31"/>
      <c r="C1238" s="32">
        <v>154</v>
      </c>
      <c r="D1238" s="32" t="s">
        <v>36</v>
      </c>
      <c r="E1238" s="33" t="s">
        <v>718</v>
      </c>
      <c r="F1238" s="34" t="s">
        <v>719</v>
      </c>
      <c r="G1238" s="35" t="s">
        <v>374</v>
      </c>
      <c r="H1238" s="36">
        <v>42</v>
      </c>
      <c r="I1238" s="36"/>
      <c r="J1238" s="69">
        <f t="shared" ref="J1238" si="58">I1238*H1238</f>
        <v>0</v>
      </c>
      <c r="K1238" s="34" t="s">
        <v>38</v>
      </c>
      <c r="L1238" s="12"/>
      <c r="M1238" s="37" t="s">
        <v>0</v>
      </c>
      <c r="N1238" s="38" t="s">
        <v>13</v>
      </c>
      <c r="O1238" s="39">
        <v>4.9000000000000002E-2</v>
      </c>
      <c r="P1238" s="39">
        <f>O1238*H1238</f>
        <v>2.0580000000000003</v>
      </c>
      <c r="Q1238" s="39">
        <v>2.7999999999999998E-4</v>
      </c>
      <c r="R1238" s="39">
        <f>Q1238*H1238</f>
        <v>1.176E-2</v>
      </c>
      <c r="S1238" s="39">
        <v>0</v>
      </c>
      <c r="T1238" s="40">
        <f>S1238*H1238</f>
        <v>0</v>
      </c>
      <c r="AR1238" s="41" t="s">
        <v>171</v>
      </c>
      <c r="AT1238" s="41" t="s">
        <v>36</v>
      </c>
      <c r="AU1238" s="41" t="s">
        <v>20</v>
      </c>
      <c r="AY1238" s="8" t="s">
        <v>34</v>
      </c>
      <c r="BE1238" s="42">
        <f>IF(N1238="základní",J1238,0)</f>
        <v>0</v>
      </c>
      <c r="BF1238" s="42">
        <f>IF(N1238="snížená",J1238,0)</f>
        <v>0</v>
      </c>
      <c r="BG1238" s="42">
        <f>IF(N1238="zákl. přenesená",J1238,0)</f>
        <v>0</v>
      </c>
      <c r="BH1238" s="42">
        <f>IF(N1238="sníž. přenesená",J1238,0)</f>
        <v>0</v>
      </c>
      <c r="BI1238" s="42">
        <f>IF(N1238="nulová",J1238,0)</f>
        <v>0</v>
      </c>
      <c r="BJ1238" s="8" t="s">
        <v>19</v>
      </c>
      <c r="BK1238" s="42">
        <f>ROUND(I1238*H1238,2)</f>
        <v>0</v>
      </c>
      <c r="BL1238" s="8" t="s">
        <v>171</v>
      </c>
      <c r="BM1238" s="41" t="s">
        <v>720</v>
      </c>
    </row>
    <row r="1239" spans="2:65" s="1" customFormat="1" hidden="1" outlineLevel="1" x14ac:dyDescent="0.2">
      <c r="B1239" s="12"/>
      <c r="D1239" s="43" t="s">
        <v>40</v>
      </c>
      <c r="F1239" s="44" t="s">
        <v>721</v>
      </c>
      <c r="H1239" s="42"/>
      <c r="J1239" s="78"/>
      <c r="L1239" s="12"/>
      <c r="M1239" s="45"/>
      <c r="T1239" s="15"/>
      <c r="AT1239" s="8" t="s">
        <v>40</v>
      </c>
      <c r="AU1239" s="8" t="s">
        <v>20</v>
      </c>
    </row>
    <row r="1240" spans="2:65" s="4" customFormat="1" hidden="1" outlineLevel="1" x14ac:dyDescent="0.2">
      <c r="B1240" s="46"/>
      <c r="D1240" s="47" t="s">
        <v>42</v>
      </c>
      <c r="E1240" s="48" t="s">
        <v>0</v>
      </c>
      <c r="F1240" s="49" t="s">
        <v>43</v>
      </c>
      <c r="H1240" s="119" t="s">
        <v>0</v>
      </c>
      <c r="J1240" s="79"/>
      <c r="L1240" s="46"/>
      <c r="M1240" s="50"/>
      <c r="T1240" s="51"/>
      <c r="AT1240" s="48" t="s">
        <v>42</v>
      </c>
      <c r="AU1240" s="48" t="s">
        <v>20</v>
      </c>
      <c r="AV1240" s="4" t="s">
        <v>19</v>
      </c>
      <c r="AW1240" s="4" t="s">
        <v>10</v>
      </c>
      <c r="AX1240" s="4" t="s">
        <v>18</v>
      </c>
      <c r="AY1240" s="48" t="s">
        <v>34</v>
      </c>
    </row>
    <row r="1241" spans="2:65" s="4" customFormat="1" hidden="1" outlineLevel="1" x14ac:dyDescent="0.2">
      <c r="B1241" s="46"/>
      <c r="D1241" s="47" t="s">
        <v>42</v>
      </c>
      <c r="E1241" s="48" t="s">
        <v>0</v>
      </c>
      <c r="F1241" s="49" t="s">
        <v>44</v>
      </c>
      <c r="H1241" s="119" t="s">
        <v>0</v>
      </c>
      <c r="J1241" s="79"/>
      <c r="L1241" s="46"/>
      <c r="M1241" s="50"/>
      <c r="T1241" s="51"/>
      <c r="AT1241" s="48" t="s">
        <v>42</v>
      </c>
      <c r="AU1241" s="48" t="s">
        <v>20</v>
      </c>
      <c r="AV1241" s="4" t="s">
        <v>19</v>
      </c>
      <c r="AW1241" s="4" t="s">
        <v>10</v>
      </c>
      <c r="AX1241" s="4" t="s">
        <v>18</v>
      </c>
      <c r="AY1241" s="48" t="s">
        <v>34</v>
      </c>
    </row>
    <row r="1242" spans="2:65" s="4" customFormat="1" hidden="1" outlineLevel="1" x14ac:dyDescent="0.2">
      <c r="B1242" s="46"/>
      <c r="D1242" s="47" t="s">
        <v>42</v>
      </c>
      <c r="E1242" s="48" t="s">
        <v>0</v>
      </c>
      <c r="F1242" s="49" t="s">
        <v>139</v>
      </c>
      <c r="H1242" s="119" t="s">
        <v>0</v>
      </c>
      <c r="J1242" s="79"/>
      <c r="L1242" s="46"/>
      <c r="M1242" s="50"/>
      <c r="T1242" s="51"/>
      <c r="AT1242" s="48" t="s">
        <v>42</v>
      </c>
      <c r="AU1242" s="48" t="s">
        <v>20</v>
      </c>
      <c r="AV1242" s="4" t="s">
        <v>19</v>
      </c>
      <c r="AW1242" s="4" t="s">
        <v>10</v>
      </c>
      <c r="AX1242" s="4" t="s">
        <v>18</v>
      </c>
      <c r="AY1242" s="48" t="s">
        <v>34</v>
      </c>
    </row>
    <row r="1243" spans="2:65" s="5" customFormat="1" hidden="1" outlineLevel="1" x14ac:dyDescent="0.2">
      <c r="B1243" s="52"/>
      <c r="D1243" s="47" t="s">
        <v>42</v>
      </c>
      <c r="E1243" s="53" t="s">
        <v>0</v>
      </c>
      <c r="F1243" s="54" t="s">
        <v>722</v>
      </c>
      <c r="H1243" s="120">
        <v>14</v>
      </c>
      <c r="J1243" s="80"/>
      <c r="L1243" s="52"/>
      <c r="M1243" s="55"/>
      <c r="T1243" s="56"/>
      <c r="AT1243" s="53" t="s">
        <v>42</v>
      </c>
      <c r="AU1243" s="53" t="s">
        <v>20</v>
      </c>
      <c r="AV1243" s="5" t="s">
        <v>20</v>
      </c>
      <c r="AW1243" s="5" t="s">
        <v>10</v>
      </c>
      <c r="AX1243" s="5" t="s">
        <v>18</v>
      </c>
      <c r="AY1243" s="53" t="s">
        <v>34</v>
      </c>
    </row>
    <row r="1244" spans="2:65" s="4" customFormat="1" hidden="1" outlineLevel="1" x14ac:dyDescent="0.2">
      <c r="B1244" s="46"/>
      <c r="D1244" s="47" t="s">
        <v>42</v>
      </c>
      <c r="E1244" s="48" t="s">
        <v>0</v>
      </c>
      <c r="F1244" s="49" t="s">
        <v>87</v>
      </c>
      <c r="H1244" s="119" t="s">
        <v>0</v>
      </c>
      <c r="J1244" s="79"/>
      <c r="L1244" s="46"/>
      <c r="M1244" s="50"/>
      <c r="T1244" s="51"/>
      <c r="AT1244" s="48" t="s">
        <v>42</v>
      </c>
      <c r="AU1244" s="48" t="s">
        <v>20</v>
      </c>
      <c r="AV1244" s="4" t="s">
        <v>19</v>
      </c>
      <c r="AW1244" s="4" t="s">
        <v>10</v>
      </c>
      <c r="AX1244" s="4" t="s">
        <v>18</v>
      </c>
      <c r="AY1244" s="48" t="s">
        <v>34</v>
      </c>
    </row>
    <row r="1245" spans="2:65" s="5" customFormat="1" hidden="1" outlineLevel="1" x14ac:dyDescent="0.2">
      <c r="B1245" s="52"/>
      <c r="D1245" s="47" t="s">
        <v>42</v>
      </c>
      <c r="E1245" s="53" t="s">
        <v>0</v>
      </c>
      <c r="F1245" s="54" t="s">
        <v>723</v>
      </c>
      <c r="H1245" s="120">
        <v>6</v>
      </c>
      <c r="J1245" s="80"/>
      <c r="L1245" s="52"/>
      <c r="M1245" s="55"/>
      <c r="T1245" s="56"/>
      <c r="AT1245" s="53" t="s">
        <v>42</v>
      </c>
      <c r="AU1245" s="53" t="s">
        <v>20</v>
      </c>
      <c r="AV1245" s="5" t="s">
        <v>20</v>
      </c>
      <c r="AW1245" s="5" t="s">
        <v>10</v>
      </c>
      <c r="AX1245" s="5" t="s">
        <v>18</v>
      </c>
      <c r="AY1245" s="53" t="s">
        <v>34</v>
      </c>
    </row>
    <row r="1246" spans="2:65" s="4" customFormat="1" hidden="1" outlineLevel="1" x14ac:dyDescent="0.2">
      <c r="B1246" s="46"/>
      <c r="D1246" s="47" t="s">
        <v>42</v>
      </c>
      <c r="E1246" s="48" t="s">
        <v>0</v>
      </c>
      <c r="F1246" s="49" t="s">
        <v>359</v>
      </c>
      <c r="H1246" s="119" t="s">
        <v>0</v>
      </c>
      <c r="J1246" s="79"/>
      <c r="L1246" s="46"/>
      <c r="M1246" s="50"/>
      <c r="T1246" s="51"/>
      <c r="AT1246" s="48" t="s">
        <v>42</v>
      </c>
      <c r="AU1246" s="48" t="s">
        <v>20</v>
      </c>
      <c r="AV1246" s="4" t="s">
        <v>19</v>
      </c>
      <c r="AW1246" s="4" t="s">
        <v>10</v>
      </c>
      <c r="AX1246" s="4" t="s">
        <v>18</v>
      </c>
      <c r="AY1246" s="48" t="s">
        <v>34</v>
      </c>
    </row>
    <row r="1247" spans="2:65" s="5" customFormat="1" hidden="1" outlineLevel="1" x14ac:dyDescent="0.2">
      <c r="B1247" s="52"/>
      <c r="D1247" s="47" t="s">
        <v>42</v>
      </c>
      <c r="E1247" s="53" t="s">
        <v>0</v>
      </c>
      <c r="F1247" s="54" t="s">
        <v>724</v>
      </c>
      <c r="H1247" s="120">
        <v>4</v>
      </c>
      <c r="J1247" s="80"/>
      <c r="L1247" s="52"/>
      <c r="M1247" s="55"/>
      <c r="T1247" s="56"/>
      <c r="AT1247" s="53" t="s">
        <v>42</v>
      </c>
      <c r="AU1247" s="53" t="s">
        <v>20</v>
      </c>
      <c r="AV1247" s="5" t="s">
        <v>20</v>
      </c>
      <c r="AW1247" s="5" t="s">
        <v>10</v>
      </c>
      <c r="AX1247" s="5" t="s">
        <v>18</v>
      </c>
      <c r="AY1247" s="53" t="s">
        <v>34</v>
      </c>
    </row>
    <row r="1248" spans="2:65" s="6" customFormat="1" hidden="1" outlineLevel="1" x14ac:dyDescent="0.2">
      <c r="B1248" s="57"/>
      <c r="D1248" s="47" t="s">
        <v>42</v>
      </c>
      <c r="E1248" s="58" t="s">
        <v>0</v>
      </c>
      <c r="F1248" s="59" t="s">
        <v>53</v>
      </c>
      <c r="H1248" s="121">
        <v>24</v>
      </c>
      <c r="J1248" s="81"/>
      <c r="L1248" s="57"/>
      <c r="M1248" s="60"/>
      <c r="T1248" s="61"/>
      <c r="AT1248" s="58" t="s">
        <v>42</v>
      </c>
      <c r="AU1248" s="58" t="s">
        <v>20</v>
      </c>
      <c r="AV1248" s="6" t="s">
        <v>39</v>
      </c>
      <c r="AW1248" s="6" t="s">
        <v>10</v>
      </c>
      <c r="AX1248" s="6" t="s">
        <v>19</v>
      </c>
      <c r="AY1248" s="58" t="s">
        <v>34</v>
      </c>
    </row>
    <row r="1249" spans="2:65" s="1" customFormat="1" ht="33" customHeight="1" collapsed="1" x14ac:dyDescent="0.2">
      <c r="B1249" s="31"/>
      <c r="C1249" s="32">
        <v>155</v>
      </c>
      <c r="D1249" s="32" t="s">
        <v>36</v>
      </c>
      <c r="E1249" s="33" t="s">
        <v>725</v>
      </c>
      <c r="F1249" s="34" t="s">
        <v>726</v>
      </c>
      <c r="G1249" s="35" t="s">
        <v>91</v>
      </c>
      <c r="H1249" s="36">
        <v>115.75</v>
      </c>
      <c r="I1249" s="36"/>
      <c r="J1249" s="69">
        <f t="shared" ref="J1249" si="59">I1249*H1249</f>
        <v>0</v>
      </c>
      <c r="K1249" s="34" t="s">
        <v>38</v>
      </c>
      <c r="L1249" s="12"/>
      <c r="M1249" s="37" t="s">
        <v>0</v>
      </c>
      <c r="N1249" s="38" t="s">
        <v>13</v>
      </c>
      <c r="O1249" s="39">
        <v>9.9000000000000005E-2</v>
      </c>
      <c r="P1249" s="39">
        <f>O1249*H1249</f>
        <v>11.459250000000001</v>
      </c>
      <c r="Q1249" s="39">
        <v>4.4999999999999997E-3</v>
      </c>
      <c r="R1249" s="39">
        <f>Q1249*H1249</f>
        <v>0.52087499999999998</v>
      </c>
      <c r="S1249" s="39">
        <v>0</v>
      </c>
      <c r="T1249" s="40">
        <f>S1249*H1249</f>
        <v>0</v>
      </c>
      <c r="AR1249" s="41" t="s">
        <v>171</v>
      </c>
      <c r="AT1249" s="41" t="s">
        <v>36</v>
      </c>
      <c r="AU1249" s="41" t="s">
        <v>20</v>
      </c>
      <c r="AY1249" s="8" t="s">
        <v>34</v>
      </c>
      <c r="BE1249" s="42">
        <f>IF(N1249="základní",J1249,0)</f>
        <v>0</v>
      </c>
      <c r="BF1249" s="42">
        <f>IF(N1249="snížená",J1249,0)</f>
        <v>0</v>
      </c>
      <c r="BG1249" s="42">
        <f>IF(N1249="zákl. přenesená",J1249,0)</f>
        <v>0</v>
      </c>
      <c r="BH1249" s="42">
        <f>IF(N1249="sníž. přenesená",J1249,0)</f>
        <v>0</v>
      </c>
      <c r="BI1249" s="42">
        <f>IF(N1249="nulová",J1249,0)</f>
        <v>0</v>
      </c>
      <c r="BJ1249" s="8" t="s">
        <v>19</v>
      </c>
      <c r="BK1249" s="42">
        <f>ROUND(I1249*H1249,2)</f>
        <v>0</v>
      </c>
      <c r="BL1249" s="8" t="s">
        <v>171</v>
      </c>
      <c r="BM1249" s="41" t="s">
        <v>727</v>
      </c>
    </row>
    <row r="1250" spans="2:65" s="1" customFormat="1" hidden="1" outlineLevel="1" x14ac:dyDescent="0.2">
      <c r="B1250" s="12"/>
      <c r="D1250" s="43" t="s">
        <v>40</v>
      </c>
      <c r="F1250" s="44" t="s">
        <v>728</v>
      </c>
      <c r="H1250" s="42"/>
      <c r="J1250" s="78"/>
      <c r="L1250" s="12"/>
      <c r="M1250" s="45"/>
      <c r="T1250" s="15"/>
      <c r="AT1250" s="8" t="s">
        <v>40</v>
      </c>
      <c r="AU1250" s="8" t="s">
        <v>20</v>
      </c>
    </row>
    <row r="1251" spans="2:65" s="4" customFormat="1" hidden="1" outlineLevel="1" x14ac:dyDescent="0.2">
      <c r="B1251" s="46"/>
      <c r="D1251" s="47" t="s">
        <v>42</v>
      </c>
      <c r="E1251" s="48" t="s">
        <v>0</v>
      </c>
      <c r="F1251" s="49" t="s">
        <v>43</v>
      </c>
      <c r="H1251" s="119" t="s">
        <v>0</v>
      </c>
      <c r="J1251" s="79"/>
      <c r="L1251" s="46"/>
      <c r="M1251" s="50"/>
      <c r="T1251" s="51"/>
      <c r="AT1251" s="48" t="s">
        <v>42</v>
      </c>
      <c r="AU1251" s="48" t="s">
        <v>20</v>
      </c>
      <c r="AV1251" s="4" t="s">
        <v>19</v>
      </c>
      <c r="AW1251" s="4" t="s">
        <v>10</v>
      </c>
      <c r="AX1251" s="4" t="s">
        <v>18</v>
      </c>
      <c r="AY1251" s="48" t="s">
        <v>34</v>
      </c>
    </row>
    <row r="1252" spans="2:65" s="4" customFormat="1" hidden="1" outlineLevel="1" x14ac:dyDescent="0.2">
      <c r="B1252" s="46"/>
      <c r="D1252" s="47" t="s">
        <v>42</v>
      </c>
      <c r="E1252" s="48" t="s">
        <v>0</v>
      </c>
      <c r="F1252" s="49" t="s">
        <v>44</v>
      </c>
      <c r="H1252" s="119" t="s">
        <v>0</v>
      </c>
      <c r="J1252" s="79"/>
      <c r="L1252" s="46"/>
      <c r="M1252" s="50"/>
      <c r="T1252" s="51"/>
      <c r="AT1252" s="48" t="s">
        <v>42</v>
      </c>
      <c r="AU1252" s="48" t="s">
        <v>20</v>
      </c>
      <c r="AV1252" s="4" t="s">
        <v>19</v>
      </c>
      <c r="AW1252" s="4" t="s">
        <v>10</v>
      </c>
      <c r="AX1252" s="4" t="s">
        <v>18</v>
      </c>
      <c r="AY1252" s="48" t="s">
        <v>34</v>
      </c>
    </row>
    <row r="1253" spans="2:65" s="4" customFormat="1" hidden="1" outlineLevel="1" x14ac:dyDescent="0.2">
      <c r="B1253" s="46"/>
      <c r="D1253" s="47" t="s">
        <v>42</v>
      </c>
      <c r="E1253" s="48" t="s">
        <v>0</v>
      </c>
      <c r="F1253" s="49" t="s">
        <v>515</v>
      </c>
      <c r="H1253" s="119" t="s">
        <v>0</v>
      </c>
      <c r="J1253" s="79"/>
      <c r="L1253" s="46"/>
      <c r="M1253" s="50"/>
      <c r="T1253" s="51"/>
      <c r="AT1253" s="48" t="s">
        <v>42</v>
      </c>
      <c r="AU1253" s="48" t="s">
        <v>20</v>
      </c>
      <c r="AV1253" s="4" t="s">
        <v>19</v>
      </c>
      <c r="AW1253" s="4" t="s">
        <v>10</v>
      </c>
      <c r="AX1253" s="4" t="s">
        <v>18</v>
      </c>
      <c r="AY1253" s="48" t="s">
        <v>34</v>
      </c>
    </row>
    <row r="1254" spans="2:65" s="5" customFormat="1" hidden="1" outlineLevel="1" x14ac:dyDescent="0.2">
      <c r="B1254" s="52"/>
      <c r="D1254" s="47" t="s">
        <v>42</v>
      </c>
      <c r="E1254" s="53" t="s">
        <v>0</v>
      </c>
      <c r="F1254" s="54" t="s">
        <v>130</v>
      </c>
      <c r="H1254" s="120">
        <v>8.48</v>
      </c>
      <c r="J1254" s="80"/>
      <c r="L1254" s="52"/>
      <c r="M1254" s="55"/>
      <c r="T1254" s="56"/>
      <c r="AT1254" s="53" t="s">
        <v>42</v>
      </c>
      <c r="AU1254" s="53" t="s">
        <v>20</v>
      </c>
      <c r="AV1254" s="5" t="s">
        <v>20</v>
      </c>
      <c r="AW1254" s="5" t="s">
        <v>10</v>
      </c>
      <c r="AX1254" s="5" t="s">
        <v>18</v>
      </c>
      <c r="AY1254" s="53" t="s">
        <v>34</v>
      </c>
    </row>
    <row r="1255" spans="2:65" s="5" customFormat="1" hidden="1" outlineLevel="1" x14ac:dyDescent="0.2">
      <c r="B1255" s="52"/>
      <c r="D1255" s="47" t="s">
        <v>42</v>
      </c>
      <c r="E1255" s="53" t="s">
        <v>0</v>
      </c>
      <c r="F1255" s="54" t="s">
        <v>131</v>
      </c>
      <c r="H1255" s="120">
        <v>13.68</v>
      </c>
      <c r="J1255" s="80"/>
      <c r="L1255" s="52"/>
      <c r="M1255" s="55"/>
      <c r="T1255" s="56"/>
      <c r="AT1255" s="53" t="s">
        <v>42</v>
      </c>
      <c r="AU1255" s="53" t="s">
        <v>20</v>
      </c>
      <c r="AV1255" s="5" t="s">
        <v>20</v>
      </c>
      <c r="AW1255" s="5" t="s">
        <v>10</v>
      </c>
      <c r="AX1255" s="5" t="s">
        <v>18</v>
      </c>
      <c r="AY1255" s="53" t="s">
        <v>34</v>
      </c>
    </row>
    <row r="1256" spans="2:65" s="5" customFormat="1" hidden="1" outlineLevel="1" x14ac:dyDescent="0.2">
      <c r="B1256" s="52"/>
      <c r="D1256" s="47" t="s">
        <v>42</v>
      </c>
      <c r="E1256" s="53" t="s">
        <v>0</v>
      </c>
      <c r="F1256" s="54" t="s">
        <v>132</v>
      </c>
      <c r="H1256" s="120">
        <v>24.74</v>
      </c>
      <c r="J1256" s="80"/>
      <c r="L1256" s="52"/>
      <c r="M1256" s="55"/>
      <c r="T1256" s="56"/>
      <c r="AT1256" s="53" t="s">
        <v>42</v>
      </c>
      <c r="AU1256" s="53" t="s">
        <v>20</v>
      </c>
      <c r="AV1256" s="5" t="s">
        <v>20</v>
      </c>
      <c r="AW1256" s="5" t="s">
        <v>10</v>
      </c>
      <c r="AX1256" s="5" t="s">
        <v>18</v>
      </c>
      <c r="AY1256" s="53" t="s">
        <v>34</v>
      </c>
    </row>
    <row r="1257" spans="2:65" s="5" customFormat="1" hidden="1" outlineLevel="1" x14ac:dyDescent="0.2">
      <c r="B1257" s="52"/>
      <c r="D1257" s="47" t="s">
        <v>42</v>
      </c>
      <c r="E1257" s="53" t="s">
        <v>0</v>
      </c>
      <c r="F1257" s="54" t="s">
        <v>133</v>
      </c>
      <c r="H1257" s="120">
        <v>-5</v>
      </c>
      <c r="J1257" s="80"/>
      <c r="L1257" s="52"/>
      <c r="M1257" s="55"/>
      <c r="T1257" s="56"/>
      <c r="AT1257" s="53" t="s">
        <v>42</v>
      </c>
      <c r="AU1257" s="53" t="s">
        <v>20</v>
      </c>
      <c r="AV1257" s="5" t="s">
        <v>20</v>
      </c>
      <c r="AW1257" s="5" t="s">
        <v>10</v>
      </c>
      <c r="AX1257" s="5" t="s">
        <v>18</v>
      </c>
      <c r="AY1257" s="53" t="s">
        <v>34</v>
      </c>
    </row>
    <row r="1258" spans="2:65" s="4" customFormat="1" hidden="1" outlineLevel="1" x14ac:dyDescent="0.2">
      <c r="B1258" s="46"/>
      <c r="D1258" s="47" t="s">
        <v>42</v>
      </c>
      <c r="E1258" s="48" t="s">
        <v>0</v>
      </c>
      <c r="F1258" s="49" t="s">
        <v>134</v>
      </c>
      <c r="H1258" s="119" t="s">
        <v>0</v>
      </c>
      <c r="J1258" s="79"/>
      <c r="L1258" s="46"/>
      <c r="M1258" s="50"/>
      <c r="T1258" s="51"/>
      <c r="AT1258" s="48" t="s">
        <v>42</v>
      </c>
      <c r="AU1258" s="48" t="s">
        <v>20</v>
      </c>
      <c r="AV1258" s="4" t="s">
        <v>19</v>
      </c>
      <c r="AW1258" s="4" t="s">
        <v>10</v>
      </c>
      <c r="AX1258" s="4" t="s">
        <v>18</v>
      </c>
      <c r="AY1258" s="48" t="s">
        <v>34</v>
      </c>
    </row>
    <row r="1259" spans="2:65" s="5" customFormat="1" hidden="1" outlineLevel="1" x14ac:dyDescent="0.2">
      <c r="B1259" s="52"/>
      <c r="D1259" s="47" t="s">
        <v>42</v>
      </c>
      <c r="E1259" s="53" t="s">
        <v>0</v>
      </c>
      <c r="F1259" s="54" t="s">
        <v>135</v>
      </c>
      <c r="H1259" s="120">
        <v>9.8800000000000008</v>
      </c>
      <c r="J1259" s="80"/>
      <c r="L1259" s="52"/>
      <c r="M1259" s="55"/>
      <c r="T1259" s="56"/>
      <c r="AT1259" s="53" t="s">
        <v>42</v>
      </c>
      <c r="AU1259" s="53" t="s">
        <v>20</v>
      </c>
      <c r="AV1259" s="5" t="s">
        <v>20</v>
      </c>
      <c r="AW1259" s="5" t="s">
        <v>10</v>
      </c>
      <c r="AX1259" s="5" t="s">
        <v>18</v>
      </c>
      <c r="AY1259" s="53" t="s">
        <v>34</v>
      </c>
    </row>
    <row r="1260" spans="2:65" s="5" customFormat="1" hidden="1" outlineLevel="1" x14ac:dyDescent="0.2">
      <c r="B1260" s="52"/>
      <c r="D1260" s="47" t="s">
        <v>42</v>
      </c>
      <c r="E1260" s="53" t="s">
        <v>0</v>
      </c>
      <c r="F1260" s="54" t="s">
        <v>136</v>
      </c>
      <c r="H1260" s="120">
        <v>7.4</v>
      </c>
      <c r="J1260" s="80"/>
      <c r="L1260" s="52"/>
      <c r="M1260" s="55"/>
      <c r="T1260" s="56"/>
      <c r="AT1260" s="53" t="s">
        <v>42</v>
      </c>
      <c r="AU1260" s="53" t="s">
        <v>20</v>
      </c>
      <c r="AV1260" s="5" t="s">
        <v>20</v>
      </c>
      <c r="AW1260" s="5" t="s">
        <v>10</v>
      </c>
      <c r="AX1260" s="5" t="s">
        <v>18</v>
      </c>
      <c r="AY1260" s="53" t="s">
        <v>34</v>
      </c>
    </row>
    <row r="1261" spans="2:65" s="5" customFormat="1" ht="22.5" hidden="1" outlineLevel="1" x14ac:dyDescent="0.2">
      <c r="B1261" s="52"/>
      <c r="D1261" s="47" t="s">
        <v>42</v>
      </c>
      <c r="E1261" s="53" t="s">
        <v>0</v>
      </c>
      <c r="F1261" s="54" t="s">
        <v>137</v>
      </c>
      <c r="H1261" s="120">
        <v>21.44</v>
      </c>
      <c r="J1261" s="80"/>
      <c r="L1261" s="52"/>
      <c r="M1261" s="55"/>
      <c r="T1261" s="56"/>
      <c r="AT1261" s="53" t="s">
        <v>42</v>
      </c>
      <c r="AU1261" s="53" t="s">
        <v>20</v>
      </c>
      <c r="AV1261" s="5" t="s">
        <v>20</v>
      </c>
      <c r="AW1261" s="5" t="s">
        <v>10</v>
      </c>
      <c r="AX1261" s="5" t="s">
        <v>18</v>
      </c>
      <c r="AY1261" s="53" t="s">
        <v>34</v>
      </c>
    </row>
    <row r="1262" spans="2:65" s="5" customFormat="1" hidden="1" outlineLevel="1" x14ac:dyDescent="0.2">
      <c r="B1262" s="52"/>
      <c r="D1262" s="47" t="s">
        <v>42</v>
      </c>
      <c r="E1262" s="53" t="s">
        <v>0</v>
      </c>
      <c r="F1262" s="54" t="s">
        <v>138</v>
      </c>
      <c r="H1262" s="120">
        <v>14.08</v>
      </c>
      <c r="J1262" s="80"/>
      <c r="L1262" s="52"/>
      <c r="M1262" s="55"/>
      <c r="T1262" s="56"/>
      <c r="AT1262" s="53" t="s">
        <v>42</v>
      </c>
      <c r="AU1262" s="53" t="s">
        <v>20</v>
      </c>
      <c r="AV1262" s="5" t="s">
        <v>20</v>
      </c>
      <c r="AW1262" s="5" t="s">
        <v>10</v>
      </c>
      <c r="AX1262" s="5" t="s">
        <v>18</v>
      </c>
      <c r="AY1262" s="53" t="s">
        <v>34</v>
      </c>
    </row>
    <row r="1263" spans="2:65" s="4" customFormat="1" hidden="1" outlineLevel="1" x14ac:dyDescent="0.2">
      <c r="B1263" s="46"/>
      <c r="D1263" s="47" t="s">
        <v>42</v>
      </c>
      <c r="E1263" s="48" t="s">
        <v>0</v>
      </c>
      <c r="F1263" s="49" t="s">
        <v>139</v>
      </c>
      <c r="H1263" s="119" t="s">
        <v>0</v>
      </c>
      <c r="J1263" s="79"/>
      <c r="L1263" s="46"/>
      <c r="M1263" s="50"/>
      <c r="T1263" s="51"/>
      <c r="AT1263" s="48" t="s">
        <v>42</v>
      </c>
      <c r="AU1263" s="48" t="s">
        <v>20</v>
      </c>
      <c r="AV1263" s="4" t="s">
        <v>19</v>
      </c>
      <c r="AW1263" s="4" t="s">
        <v>10</v>
      </c>
      <c r="AX1263" s="4" t="s">
        <v>18</v>
      </c>
      <c r="AY1263" s="48" t="s">
        <v>34</v>
      </c>
    </row>
    <row r="1264" spans="2:65" s="5" customFormat="1" ht="22.5" hidden="1" outlineLevel="1" x14ac:dyDescent="0.2">
      <c r="B1264" s="52"/>
      <c r="D1264" s="47" t="s">
        <v>42</v>
      </c>
      <c r="E1264" s="53" t="s">
        <v>0</v>
      </c>
      <c r="F1264" s="54" t="s">
        <v>701</v>
      </c>
      <c r="H1264" s="120">
        <v>26.024000000000001</v>
      </c>
      <c r="J1264" s="80"/>
      <c r="L1264" s="52"/>
      <c r="M1264" s="55"/>
      <c r="T1264" s="56"/>
      <c r="AT1264" s="53" t="s">
        <v>42</v>
      </c>
      <c r="AU1264" s="53" t="s">
        <v>20</v>
      </c>
      <c r="AV1264" s="5" t="s">
        <v>20</v>
      </c>
      <c r="AW1264" s="5" t="s">
        <v>10</v>
      </c>
      <c r="AX1264" s="5" t="s">
        <v>18</v>
      </c>
      <c r="AY1264" s="53" t="s">
        <v>34</v>
      </c>
    </row>
    <row r="1265" spans="2:51" s="4" customFormat="1" hidden="1" outlineLevel="1" x14ac:dyDescent="0.2">
      <c r="B1265" s="46"/>
      <c r="D1265" s="47" t="s">
        <v>42</v>
      </c>
      <c r="E1265" s="48" t="s">
        <v>0</v>
      </c>
      <c r="F1265" s="49" t="s">
        <v>87</v>
      </c>
      <c r="H1265" s="119" t="s">
        <v>0</v>
      </c>
      <c r="J1265" s="79"/>
      <c r="L1265" s="46"/>
      <c r="M1265" s="50"/>
      <c r="T1265" s="51"/>
      <c r="AT1265" s="48" t="s">
        <v>42</v>
      </c>
      <c r="AU1265" s="48" t="s">
        <v>20</v>
      </c>
      <c r="AV1265" s="4" t="s">
        <v>19</v>
      </c>
      <c r="AW1265" s="4" t="s">
        <v>10</v>
      </c>
      <c r="AX1265" s="4" t="s">
        <v>18</v>
      </c>
      <c r="AY1265" s="48" t="s">
        <v>34</v>
      </c>
    </row>
    <row r="1266" spans="2:51" s="5" customFormat="1" hidden="1" outlineLevel="1" x14ac:dyDescent="0.2">
      <c r="B1266" s="52"/>
      <c r="D1266" s="47" t="s">
        <v>42</v>
      </c>
      <c r="E1266" s="53" t="s">
        <v>0</v>
      </c>
      <c r="F1266" s="54" t="s">
        <v>142</v>
      </c>
      <c r="H1266" s="120">
        <v>26.88</v>
      </c>
      <c r="J1266" s="80"/>
      <c r="L1266" s="52"/>
      <c r="M1266" s="55"/>
      <c r="T1266" s="56"/>
      <c r="AT1266" s="53" t="s">
        <v>42</v>
      </c>
      <c r="AU1266" s="53" t="s">
        <v>20</v>
      </c>
      <c r="AV1266" s="5" t="s">
        <v>20</v>
      </c>
      <c r="AW1266" s="5" t="s">
        <v>10</v>
      </c>
      <c r="AX1266" s="5" t="s">
        <v>18</v>
      </c>
      <c r="AY1266" s="53" t="s">
        <v>34</v>
      </c>
    </row>
    <row r="1267" spans="2:51" s="5" customFormat="1" hidden="1" outlineLevel="1" x14ac:dyDescent="0.2">
      <c r="B1267" s="52"/>
      <c r="D1267" s="47" t="s">
        <v>42</v>
      </c>
      <c r="E1267" s="53" t="s">
        <v>0</v>
      </c>
      <c r="F1267" s="54" t="s">
        <v>702</v>
      </c>
      <c r="H1267" s="120">
        <v>4.4000000000000004</v>
      </c>
      <c r="J1267" s="80"/>
      <c r="L1267" s="52"/>
      <c r="M1267" s="55"/>
      <c r="T1267" s="56"/>
      <c r="AT1267" s="53" t="s">
        <v>42</v>
      </c>
      <c r="AU1267" s="53" t="s">
        <v>20</v>
      </c>
      <c r="AV1267" s="5" t="s">
        <v>20</v>
      </c>
      <c r="AW1267" s="5" t="s">
        <v>10</v>
      </c>
      <c r="AX1267" s="5" t="s">
        <v>18</v>
      </c>
      <c r="AY1267" s="53" t="s">
        <v>34</v>
      </c>
    </row>
    <row r="1268" spans="2:51" s="5" customFormat="1" hidden="1" outlineLevel="1" x14ac:dyDescent="0.2">
      <c r="B1268" s="52"/>
      <c r="D1268" s="47" t="s">
        <v>42</v>
      </c>
      <c r="E1268" s="53" t="s">
        <v>0</v>
      </c>
      <c r="F1268" s="54" t="s">
        <v>703</v>
      </c>
      <c r="H1268" s="120">
        <v>6</v>
      </c>
      <c r="J1268" s="80"/>
      <c r="L1268" s="52"/>
      <c r="M1268" s="55"/>
      <c r="T1268" s="56"/>
      <c r="AT1268" s="53" t="s">
        <v>42</v>
      </c>
      <c r="AU1268" s="53" t="s">
        <v>20</v>
      </c>
      <c r="AV1268" s="5" t="s">
        <v>20</v>
      </c>
      <c r="AW1268" s="5" t="s">
        <v>10</v>
      </c>
      <c r="AX1268" s="5" t="s">
        <v>18</v>
      </c>
      <c r="AY1268" s="53" t="s">
        <v>34</v>
      </c>
    </row>
    <row r="1269" spans="2:51" s="5" customFormat="1" ht="22.5" hidden="1" outlineLevel="1" x14ac:dyDescent="0.2">
      <c r="B1269" s="52"/>
      <c r="D1269" s="47" t="s">
        <v>42</v>
      </c>
      <c r="E1269" s="53" t="s">
        <v>0</v>
      </c>
      <c r="F1269" s="54" t="s">
        <v>704</v>
      </c>
      <c r="H1269" s="120">
        <v>15.3</v>
      </c>
      <c r="J1269" s="80"/>
      <c r="L1269" s="52"/>
      <c r="M1269" s="55"/>
      <c r="T1269" s="56"/>
      <c r="AT1269" s="53" t="s">
        <v>42</v>
      </c>
      <c r="AU1269" s="53" t="s">
        <v>20</v>
      </c>
      <c r="AV1269" s="5" t="s">
        <v>20</v>
      </c>
      <c r="AW1269" s="5" t="s">
        <v>10</v>
      </c>
      <c r="AX1269" s="5" t="s">
        <v>18</v>
      </c>
      <c r="AY1269" s="53" t="s">
        <v>34</v>
      </c>
    </row>
    <row r="1270" spans="2:51" s="5" customFormat="1" hidden="1" outlineLevel="1" x14ac:dyDescent="0.2">
      <c r="B1270" s="52"/>
      <c r="D1270" s="47" t="s">
        <v>42</v>
      </c>
      <c r="E1270" s="53" t="s">
        <v>0</v>
      </c>
      <c r="F1270" s="54" t="s">
        <v>705</v>
      </c>
      <c r="H1270" s="120">
        <v>3</v>
      </c>
      <c r="J1270" s="80"/>
      <c r="L1270" s="52"/>
      <c r="M1270" s="55"/>
      <c r="T1270" s="56"/>
      <c r="AT1270" s="53" t="s">
        <v>42</v>
      </c>
      <c r="AU1270" s="53" t="s">
        <v>20</v>
      </c>
      <c r="AV1270" s="5" t="s">
        <v>20</v>
      </c>
      <c r="AW1270" s="5" t="s">
        <v>10</v>
      </c>
      <c r="AX1270" s="5" t="s">
        <v>18</v>
      </c>
      <c r="AY1270" s="53" t="s">
        <v>34</v>
      </c>
    </row>
    <row r="1271" spans="2:51" s="5" customFormat="1" hidden="1" outlineLevel="1" x14ac:dyDescent="0.2">
      <c r="B1271" s="52"/>
      <c r="D1271" s="47" t="s">
        <v>42</v>
      </c>
      <c r="E1271" s="53" t="s">
        <v>0</v>
      </c>
      <c r="F1271" s="54" t="s">
        <v>147</v>
      </c>
      <c r="H1271" s="120">
        <v>8.24</v>
      </c>
      <c r="J1271" s="80"/>
      <c r="L1271" s="52"/>
      <c r="M1271" s="55"/>
      <c r="T1271" s="56"/>
      <c r="AT1271" s="53" t="s">
        <v>42</v>
      </c>
      <c r="AU1271" s="53" t="s">
        <v>20</v>
      </c>
      <c r="AV1271" s="5" t="s">
        <v>20</v>
      </c>
      <c r="AW1271" s="5" t="s">
        <v>10</v>
      </c>
      <c r="AX1271" s="5" t="s">
        <v>18</v>
      </c>
      <c r="AY1271" s="53" t="s">
        <v>34</v>
      </c>
    </row>
    <row r="1272" spans="2:51" s="7" customFormat="1" hidden="1" outlineLevel="1" x14ac:dyDescent="0.2">
      <c r="B1272" s="62"/>
      <c r="D1272" s="47" t="s">
        <v>42</v>
      </c>
      <c r="E1272" s="63" t="s">
        <v>0</v>
      </c>
      <c r="F1272" s="64" t="s">
        <v>148</v>
      </c>
      <c r="H1272" s="122">
        <v>184.54400000000001</v>
      </c>
      <c r="J1272" s="83"/>
      <c r="L1272" s="62"/>
      <c r="M1272" s="65"/>
      <c r="T1272" s="66"/>
      <c r="AT1272" s="63" t="s">
        <v>42</v>
      </c>
      <c r="AU1272" s="63" t="s">
        <v>20</v>
      </c>
      <c r="AV1272" s="7" t="s">
        <v>54</v>
      </c>
      <c r="AW1272" s="7" t="s">
        <v>10</v>
      </c>
      <c r="AX1272" s="7" t="s">
        <v>18</v>
      </c>
      <c r="AY1272" s="63" t="s">
        <v>34</v>
      </c>
    </row>
    <row r="1273" spans="2:51" s="4" customFormat="1" hidden="1" outlineLevel="1" x14ac:dyDescent="0.2">
      <c r="B1273" s="46"/>
      <c r="D1273" s="47" t="s">
        <v>42</v>
      </c>
      <c r="E1273" s="48" t="s">
        <v>0</v>
      </c>
      <c r="F1273" s="49" t="s">
        <v>109</v>
      </c>
      <c r="H1273" s="119" t="s">
        <v>0</v>
      </c>
      <c r="J1273" s="79"/>
      <c r="L1273" s="46"/>
      <c r="M1273" s="50"/>
      <c r="T1273" s="51"/>
      <c r="AT1273" s="48" t="s">
        <v>42</v>
      </c>
      <c r="AU1273" s="48" t="s">
        <v>20</v>
      </c>
      <c r="AV1273" s="4" t="s">
        <v>19</v>
      </c>
      <c r="AW1273" s="4" t="s">
        <v>10</v>
      </c>
      <c r="AX1273" s="4" t="s">
        <v>18</v>
      </c>
      <c r="AY1273" s="48" t="s">
        <v>34</v>
      </c>
    </row>
    <row r="1274" spans="2:51" s="5" customFormat="1" hidden="1" outlineLevel="1" x14ac:dyDescent="0.2">
      <c r="B1274" s="52"/>
      <c r="D1274" s="47" t="s">
        <v>42</v>
      </c>
      <c r="E1274" s="53" t="s">
        <v>0</v>
      </c>
      <c r="F1274" s="54" t="s">
        <v>149</v>
      </c>
      <c r="H1274" s="120">
        <v>3.45</v>
      </c>
      <c r="J1274" s="80"/>
      <c r="L1274" s="52"/>
      <c r="M1274" s="55"/>
      <c r="T1274" s="56"/>
      <c r="AT1274" s="53" t="s">
        <v>42</v>
      </c>
      <c r="AU1274" s="53" t="s">
        <v>20</v>
      </c>
      <c r="AV1274" s="5" t="s">
        <v>20</v>
      </c>
      <c r="AW1274" s="5" t="s">
        <v>10</v>
      </c>
      <c r="AX1274" s="5" t="s">
        <v>18</v>
      </c>
      <c r="AY1274" s="53" t="s">
        <v>34</v>
      </c>
    </row>
    <row r="1275" spans="2:51" s="5" customFormat="1" hidden="1" outlineLevel="1" x14ac:dyDescent="0.2">
      <c r="B1275" s="52"/>
      <c r="D1275" s="47" t="s">
        <v>42</v>
      </c>
      <c r="E1275" s="53" t="s">
        <v>0</v>
      </c>
      <c r="F1275" s="54" t="s">
        <v>150</v>
      </c>
      <c r="H1275" s="120">
        <v>4</v>
      </c>
      <c r="J1275" s="80"/>
      <c r="L1275" s="52"/>
      <c r="M1275" s="55"/>
      <c r="T1275" s="56"/>
      <c r="AT1275" s="53" t="s">
        <v>42</v>
      </c>
      <c r="AU1275" s="53" t="s">
        <v>20</v>
      </c>
      <c r="AV1275" s="5" t="s">
        <v>20</v>
      </c>
      <c r="AW1275" s="5" t="s">
        <v>10</v>
      </c>
      <c r="AX1275" s="5" t="s">
        <v>18</v>
      </c>
      <c r="AY1275" s="53" t="s">
        <v>34</v>
      </c>
    </row>
    <row r="1276" spans="2:51" s="7" customFormat="1" hidden="1" outlineLevel="1" x14ac:dyDescent="0.2">
      <c r="B1276" s="62"/>
      <c r="D1276" s="47" t="s">
        <v>42</v>
      </c>
      <c r="E1276" s="63" t="s">
        <v>0</v>
      </c>
      <c r="F1276" s="64" t="s">
        <v>148</v>
      </c>
      <c r="H1276" s="122">
        <v>7.45</v>
      </c>
      <c r="J1276" s="83"/>
      <c r="L1276" s="62"/>
      <c r="M1276" s="65"/>
      <c r="T1276" s="66"/>
      <c r="AT1276" s="63" t="s">
        <v>42</v>
      </c>
      <c r="AU1276" s="63" t="s">
        <v>20</v>
      </c>
      <c r="AV1276" s="7" t="s">
        <v>54</v>
      </c>
      <c r="AW1276" s="7" t="s">
        <v>10</v>
      </c>
      <c r="AX1276" s="7" t="s">
        <v>18</v>
      </c>
      <c r="AY1276" s="63" t="s">
        <v>34</v>
      </c>
    </row>
    <row r="1277" spans="2:51" s="4" customFormat="1" hidden="1" outlineLevel="1" x14ac:dyDescent="0.2">
      <c r="B1277" s="46"/>
      <c r="D1277" s="47" t="s">
        <v>42</v>
      </c>
      <c r="E1277" s="48" t="s">
        <v>0</v>
      </c>
      <c r="F1277" s="49" t="s">
        <v>113</v>
      </c>
      <c r="H1277" s="119" t="s">
        <v>0</v>
      </c>
      <c r="J1277" s="79"/>
      <c r="L1277" s="46"/>
      <c r="M1277" s="50"/>
      <c r="T1277" s="51"/>
      <c r="AT1277" s="48" t="s">
        <v>42</v>
      </c>
      <c r="AU1277" s="48" t="s">
        <v>20</v>
      </c>
      <c r="AV1277" s="4" t="s">
        <v>19</v>
      </c>
      <c r="AW1277" s="4" t="s">
        <v>10</v>
      </c>
      <c r="AX1277" s="4" t="s">
        <v>18</v>
      </c>
      <c r="AY1277" s="48" t="s">
        <v>34</v>
      </c>
    </row>
    <row r="1278" spans="2:51" s="5" customFormat="1" hidden="1" outlineLevel="1" x14ac:dyDescent="0.2">
      <c r="B1278" s="52"/>
      <c r="D1278" s="47" t="s">
        <v>42</v>
      </c>
      <c r="E1278" s="53" t="s">
        <v>0</v>
      </c>
      <c r="F1278" s="54" t="s">
        <v>151</v>
      </c>
      <c r="H1278" s="120">
        <v>4</v>
      </c>
      <c r="J1278" s="80"/>
      <c r="L1278" s="52"/>
      <c r="M1278" s="55"/>
      <c r="T1278" s="56"/>
      <c r="AT1278" s="53" t="s">
        <v>42</v>
      </c>
      <c r="AU1278" s="53" t="s">
        <v>20</v>
      </c>
      <c r="AV1278" s="5" t="s">
        <v>20</v>
      </c>
      <c r="AW1278" s="5" t="s">
        <v>10</v>
      </c>
      <c r="AX1278" s="5" t="s">
        <v>18</v>
      </c>
      <c r="AY1278" s="53" t="s">
        <v>34</v>
      </c>
    </row>
    <row r="1279" spans="2:51" s="7" customFormat="1" hidden="1" outlineLevel="1" x14ac:dyDescent="0.2">
      <c r="B1279" s="62"/>
      <c r="D1279" s="47" t="s">
        <v>42</v>
      </c>
      <c r="E1279" s="63" t="s">
        <v>0</v>
      </c>
      <c r="F1279" s="64" t="s">
        <v>148</v>
      </c>
      <c r="H1279" s="122">
        <v>4</v>
      </c>
      <c r="J1279" s="83"/>
      <c r="L1279" s="62"/>
      <c r="M1279" s="65"/>
      <c r="T1279" s="66"/>
      <c r="AT1279" s="63" t="s">
        <v>42</v>
      </c>
      <c r="AU1279" s="63" t="s">
        <v>20</v>
      </c>
      <c r="AV1279" s="7" t="s">
        <v>54</v>
      </c>
      <c r="AW1279" s="7" t="s">
        <v>10</v>
      </c>
      <c r="AX1279" s="7" t="s">
        <v>18</v>
      </c>
      <c r="AY1279" s="63" t="s">
        <v>34</v>
      </c>
    </row>
    <row r="1280" spans="2:51" s="4" customFormat="1" hidden="1" outlineLevel="1" x14ac:dyDescent="0.2">
      <c r="B1280" s="46"/>
      <c r="D1280" s="47" t="s">
        <v>42</v>
      </c>
      <c r="E1280" s="48" t="s">
        <v>0</v>
      </c>
      <c r="F1280" s="49" t="s">
        <v>114</v>
      </c>
      <c r="H1280" s="119" t="s">
        <v>0</v>
      </c>
      <c r="J1280" s="79"/>
      <c r="L1280" s="46"/>
      <c r="M1280" s="50"/>
      <c r="T1280" s="51"/>
      <c r="AT1280" s="48" t="s">
        <v>42</v>
      </c>
      <c r="AU1280" s="48" t="s">
        <v>20</v>
      </c>
      <c r="AV1280" s="4" t="s">
        <v>19</v>
      </c>
      <c r="AW1280" s="4" t="s">
        <v>10</v>
      </c>
      <c r="AX1280" s="4" t="s">
        <v>18</v>
      </c>
      <c r="AY1280" s="48" t="s">
        <v>34</v>
      </c>
    </row>
    <row r="1281" spans="2:65" s="5" customFormat="1" hidden="1" outlineLevel="1" x14ac:dyDescent="0.2">
      <c r="B1281" s="52"/>
      <c r="D1281" s="47" t="s">
        <v>42</v>
      </c>
      <c r="E1281" s="53" t="s">
        <v>0</v>
      </c>
      <c r="F1281" s="54" t="s">
        <v>152</v>
      </c>
      <c r="H1281" s="120">
        <v>2</v>
      </c>
      <c r="J1281" s="80"/>
      <c r="L1281" s="52"/>
      <c r="M1281" s="55"/>
      <c r="T1281" s="56"/>
      <c r="AT1281" s="53" t="s">
        <v>42</v>
      </c>
      <c r="AU1281" s="53" t="s">
        <v>20</v>
      </c>
      <c r="AV1281" s="5" t="s">
        <v>20</v>
      </c>
      <c r="AW1281" s="5" t="s">
        <v>10</v>
      </c>
      <c r="AX1281" s="5" t="s">
        <v>18</v>
      </c>
      <c r="AY1281" s="53" t="s">
        <v>34</v>
      </c>
    </row>
    <row r="1282" spans="2:65" s="7" customFormat="1" hidden="1" outlineLevel="1" x14ac:dyDescent="0.2">
      <c r="B1282" s="62"/>
      <c r="D1282" s="47" t="s">
        <v>42</v>
      </c>
      <c r="E1282" s="63" t="s">
        <v>0</v>
      </c>
      <c r="F1282" s="64" t="s">
        <v>148</v>
      </c>
      <c r="H1282" s="122">
        <v>2</v>
      </c>
      <c r="J1282" s="83"/>
      <c r="L1282" s="62"/>
      <c r="M1282" s="65"/>
      <c r="T1282" s="66"/>
      <c r="AT1282" s="63" t="s">
        <v>42</v>
      </c>
      <c r="AU1282" s="63" t="s">
        <v>20</v>
      </c>
      <c r="AV1282" s="7" t="s">
        <v>54</v>
      </c>
      <c r="AW1282" s="7" t="s">
        <v>10</v>
      </c>
      <c r="AX1282" s="7" t="s">
        <v>18</v>
      </c>
      <c r="AY1282" s="63" t="s">
        <v>34</v>
      </c>
    </row>
    <row r="1283" spans="2:65" s="4" customFormat="1" hidden="1" outlineLevel="1" x14ac:dyDescent="0.2">
      <c r="B1283" s="46"/>
      <c r="D1283" s="47" t="s">
        <v>42</v>
      </c>
      <c r="E1283" s="48" t="s">
        <v>0</v>
      </c>
      <c r="F1283" s="49" t="s">
        <v>75</v>
      </c>
      <c r="H1283" s="119" t="s">
        <v>0</v>
      </c>
      <c r="J1283" s="79"/>
      <c r="L1283" s="46"/>
      <c r="M1283" s="50"/>
      <c r="T1283" s="51"/>
      <c r="AT1283" s="48" t="s">
        <v>42</v>
      </c>
      <c r="AU1283" s="48" t="s">
        <v>20</v>
      </c>
      <c r="AV1283" s="4" t="s">
        <v>19</v>
      </c>
      <c r="AW1283" s="4" t="s">
        <v>10</v>
      </c>
      <c r="AX1283" s="4" t="s">
        <v>18</v>
      </c>
      <c r="AY1283" s="48" t="s">
        <v>34</v>
      </c>
    </row>
    <row r="1284" spans="2:65" s="5" customFormat="1" hidden="1" outlineLevel="1" x14ac:dyDescent="0.2">
      <c r="B1284" s="52"/>
      <c r="D1284" s="47" t="s">
        <v>42</v>
      </c>
      <c r="E1284" s="53" t="s">
        <v>0</v>
      </c>
      <c r="F1284" s="54" t="s">
        <v>153</v>
      </c>
      <c r="H1284" s="120">
        <v>2</v>
      </c>
      <c r="J1284" s="80"/>
      <c r="L1284" s="52"/>
      <c r="M1284" s="55"/>
      <c r="T1284" s="56"/>
      <c r="AT1284" s="53" t="s">
        <v>42</v>
      </c>
      <c r="AU1284" s="53" t="s">
        <v>20</v>
      </c>
      <c r="AV1284" s="5" t="s">
        <v>20</v>
      </c>
      <c r="AW1284" s="5" t="s">
        <v>10</v>
      </c>
      <c r="AX1284" s="5" t="s">
        <v>18</v>
      </c>
      <c r="AY1284" s="53" t="s">
        <v>34</v>
      </c>
    </row>
    <row r="1285" spans="2:65" s="5" customFormat="1" hidden="1" outlineLevel="1" x14ac:dyDescent="0.2">
      <c r="B1285" s="52"/>
      <c r="D1285" s="47" t="s">
        <v>42</v>
      </c>
      <c r="E1285" s="53" t="s">
        <v>0</v>
      </c>
      <c r="F1285" s="54" t="s">
        <v>706</v>
      </c>
      <c r="H1285" s="120">
        <v>3.8</v>
      </c>
      <c r="J1285" s="80"/>
      <c r="L1285" s="52"/>
      <c r="M1285" s="55"/>
      <c r="T1285" s="56"/>
      <c r="AT1285" s="53" t="s">
        <v>42</v>
      </c>
      <c r="AU1285" s="53" t="s">
        <v>20</v>
      </c>
      <c r="AV1285" s="5" t="s">
        <v>20</v>
      </c>
      <c r="AW1285" s="5" t="s">
        <v>10</v>
      </c>
      <c r="AX1285" s="5" t="s">
        <v>18</v>
      </c>
      <c r="AY1285" s="53" t="s">
        <v>34</v>
      </c>
    </row>
    <row r="1286" spans="2:65" s="7" customFormat="1" hidden="1" outlineLevel="1" x14ac:dyDescent="0.2">
      <c r="B1286" s="62"/>
      <c r="D1286" s="47" t="s">
        <v>42</v>
      </c>
      <c r="E1286" s="63" t="s">
        <v>0</v>
      </c>
      <c r="F1286" s="64" t="s">
        <v>148</v>
      </c>
      <c r="H1286" s="122">
        <v>5.8</v>
      </c>
      <c r="J1286" s="83"/>
      <c r="L1286" s="62"/>
      <c r="M1286" s="65"/>
      <c r="T1286" s="66"/>
      <c r="AT1286" s="63" t="s">
        <v>42</v>
      </c>
      <c r="AU1286" s="63" t="s">
        <v>20</v>
      </c>
      <c r="AV1286" s="7" t="s">
        <v>54</v>
      </c>
      <c r="AW1286" s="7" t="s">
        <v>10</v>
      </c>
      <c r="AX1286" s="7" t="s">
        <v>18</v>
      </c>
      <c r="AY1286" s="63" t="s">
        <v>34</v>
      </c>
    </row>
    <row r="1287" spans="2:65" s="4" customFormat="1" hidden="1" outlineLevel="1" x14ac:dyDescent="0.2">
      <c r="B1287" s="46"/>
      <c r="D1287" s="47" t="s">
        <v>42</v>
      </c>
      <c r="E1287" s="48" t="s">
        <v>0</v>
      </c>
      <c r="F1287" s="49" t="s">
        <v>117</v>
      </c>
      <c r="H1287" s="119" t="s">
        <v>0</v>
      </c>
      <c r="J1287" s="79"/>
      <c r="L1287" s="46"/>
      <c r="M1287" s="50"/>
      <c r="T1287" s="51"/>
      <c r="AT1287" s="48" t="s">
        <v>42</v>
      </c>
      <c r="AU1287" s="48" t="s">
        <v>20</v>
      </c>
      <c r="AV1287" s="4" t="s">
        <v>19</v>
      </c>
      <c r="AW1287" s="4" t="s">
        <v>10</v>
      </c>
      <c r="AX1287" s="4" t="s">
        <v>18</v>
      </c>
      <c r="AY1287" s="48" t="s">
        <v>34</v>
      </c>
    </row>
    <row r="1288" spans="2:65" s="5" customFormat="1" ht="22.5" hidden="1" outlineLevel="1" x14ac:dyDescent="0.2">
      <c r="B1288" s="52"/>
      <c r="D1288" s="47" t="s">
        <v>42</v>
      </c>
      <c r="E1288" s="53" t="s">
        <v>0</v>
      </c>
      <c r="F1288" s="54" t="s">
        <v>155</v>
      </c>
      <c r="H1288" s="120">
        <v>10</v>
      </c>
      <c r="J1288" s="80"/>
      <c r="L1288" s="52"/>
      <c r="M1288" s="55"/>
      <c r="T1288" s="56"/>
      <c r="AT1288" s="53" t="s">
        <v>42</v>
      </c>
      <c r="AU1288" s="53" t="s">
        <v>20</v>
      </c>
      <c r="AV1288" s="5" t="s">
        <v>20</v>
      </c>
      <c r="AW1288" s="5" t="s">
        <v>10</v>
      </c>
      <c r="AX1288" s="5" t="s">
        <v>18</v>
      </c>
      <c r="AY1288" s="53" t="s">
        <v>34</v>
      </c>
    </row>
    <row r="1289" spans="2:65" s="6" customFormat="1" hidden="1" outlineLevel="1" x14ac:dyDescent="0.2">
      <c r="B1289" s="57"/>
      <c r="D1289" s="47" t="s">
        <v>42</v>
      </c>
      <c r="E1289" s="58" t="s">
        <v>0</v>
      </c>
      <c r="F1289" s="59" t="s">
        <v>53</v>
      </c>
      <c r="H1289" s="121">
        <v>213.79400000000001</v>
      </c>
      <c r="J1289" s="81"/>
      <c r="L1289" s="57"/>
      <c r="M1289" s="60"/>
      <c r="T1289" s="61"/>
      <c r="AT1289" s="58" t="s">
        <v>42</v>
      </c>
      <c r="AU1289" s="58" t="s">
        <v>20</v>
      </c>
      <c r="AV1289" s="6" t="s">
        <v>39</v>
      </c>
      <c r="AW1289" s="6" t="s">
        <v>10</v>
      </c>
      <c r="AX1289" s="6" t="s">
        <v>19</v>
      </c>
      <c r="AY1289" s="58" t="s">
        <v>34</v>
      </c>
    </row>
    <row r="1290" spans="2:65" s="1" customFormat="1" ht="37.9" customHeight="1" collapsed="1" x14ac:dyDescent="0.2">
      <c r="B1290" s="31"/>
      <c r="C1290" s="32">
        <v>156</v>
      </c>
      <c r="D1290" s="32" t="s">
        <v>36</v>
      </c>
      <c r="E1290" s="33" t="s">
        <v>729</v>
      </c>
      <c r="F1290" s="34" t="s">
        <v>730</v>
      </c>
      <c r="G1290" s="35" t="s">
        <v>91</v>
      </c>
      <c r="H1290" s="36">
        <v>115.75</v>
      </c>
      <c r="I1290" s="36"/>
      <c r="J1290" s="69">
        <f t="shared" ref="J1290" si="60">I1290*H1290</f>
        <v>0</v>
      </c>
      <c r="K1290" s="34" t="s">
        <v>38</v>
      </c>
      <c r="L1290" s="12"/>
      <c r="M1290" s="37" t="s">
        <v>0</v>
      </c>
      <c r="N1290" s="38" t="s">
        <v>13</v>
      </c>
      <c r="O1290" s="39">
        <v>0.64200000000000002</v>
      </c>
      <c r="P1290" s="39">
        <f>O1290*H1290</f>
        <v>74.311499999999995</v>
      </c>
      <c r="Q1290" s="39">
        <v>6.0000000000000001E-3</v>
      </c>
      <c r="R1290" s="39">
        <f>Q1290*H1290</f>
        <v>0.69450000000000001</v>
      </c>
      <c r="S1290" s="39">
        <v>0</v>
      </c>
      <c r="T1290" s="40">
        <f>S1290*H1290</f>
        <v>0</v>
      </c>
      <c r="AR1290" s="41" t="s">
        <v>171</v>
      </c>
      <c r="AT1290" s="41" t="s">
        <v>36</v>
      </c>
      <c r="AU1290" s="41" t="s">
        <v>20</v>
      </c>
      <c r="AY1290" s="8" t="s">
        <v>34</v>
      </c>
      <c r="BE1290" s="42">
        <f>IF(N1290="základní",J1290,0)</f>
        <v>0</v>
      </c>
      <c r="BF1290" s="42">
        <f>IF(N1290="snížená",J1290,0)</f>
        <v>0</v>
      </c>
      <c r="BG1290" s="42">
        <f>IF(N1290="zákl. přenesená",J1290,0)</f>
        <v>0</v>
      </c>
      <c r="BH1290" s="42">
        <f>IF(N1290="sníž. přenesená",J1290,0)</f>
        <v>0</v>
      </c>
      <c r="BI1290" s="42">
        <f>IF(N1290="nulová",J1290,0)</f>
        <v>0</v>
      </c>
      <c r="BJ1290" s="8" t="s">
        <v>19</v>
      </c>
      <c r="BK1290" s="42">
        <f>ROUND(I1290*H1290,2)</f>
        <v>0</v>
      </c>
      <c r="BL1290" s="8" t="s">
        <v>171</v>
      </c>
      <c r="BM1290" s="41" t="s">
        <v>731</v>
      </c>
    </row>
    <row r="1291" spans="2:65" s="1" customFormat="1" hidden="1" outlineLevel="1" x14ac:dyDescent="0.2">
      <c r="B1291" s="12"/>
      <c r="D1291" s="43" t="s">
        <v>40</v>
      </c>
      <c r="F1291" s="44" t="s">
        <v>732</v>
      </c>
      <c r="H1291" s="42"/>
      <c r="J1291" s="78"/>
      <c r="L1291" s="12"/>
      <c r="M1291" s="45"/>
      <c r="T1291" s="15"/>
      <c r="AT1291" s="8" t="s">
        <v>40</v>
      </c>
      <c r="AU1291" s="8" t="s">
        <v>20</v>
      </c>
    </row>
    <row r="1292" spans="2:65" s="4" customFormat="1" hidden="1" outlineLevel="1" x14ac:dyDescent="0.2">
      <c r="B1292" s="46"/>
      <c r="D1292" s="47" t="s">
        <v>42</v>
      </c>
      <c r="E1292" s="48" t="s">
        <v>0</v>
      </c>
      <c r="F1292" s="49" t="s">
        <v>43</v>
      </c>
      <c r="H1292" s="119" t="s">
        <v>0</v>
      </c>
      <c r="J1292" s="79"/>
      <c r="L1292" s="46"/>
      <c r="M1292" s="50"/>
      <c r="T1292" s="51"/>
      <c r="AT1292" s="48" t="s">
        <v>42</v>
      </c>
      <c r="AU1292" s="48" t="s">
        <v>20</v>
      </c>
      <c r="AV1292" s="4" t="s">
        <v>19</v>
      </c>
      <c r="AW1292" s="4" t="s">
        <v>10</v>
      </c>
      <c r="AX1292" s="4" t="s">
        <v>18</v>
      </c>
      <c r="AY1292" s="48" t="s">
        <v>34</v>
      </c>
    </row>
    <row r="1293" spans="2:65" s="4" customFormat="1" hidden="1" outlineLevel="1" x14ac:dyDescent="0.2">
      <c r="B1293" s="46"/>
      <c r="D1293" s="47" t="s">
        <v>42</v>
      </c>
      <c r="E1293" s="48" t="s">
        <v>0</v>
      </c>
      <c r="F1293" s="49" t="s">
        <v>44</v>
      </c>
      <c r="H1293" s="119" t="s">
        <v>0</v>
      </c>
      <c r="J1293" s="79"/>
      <c r="L1293" s="46"/>
      <c r="M1293" s="50"/>
      <c r="T1293" s="51"/>
      <c r="AT1293" s="48" t="s">
        <v>42</v>
      </c>
      <c r="AU1293" s="48" t="s">
        <v>20</v>
      </c>
      <c r="AV1293" s="4" t="s">
        <v>19</v>
      </c>
      <c r="AW1293" s="4" t="s">
        <v>10</v>
      </c>
      <c r="AX1293" s="4" t="s">
        <v>18</v>
      </c>
      <c r="AY1293" s="48" t="s">
        <v>34</v>
      </c>
    </row>
    <row r="1294" spans="2:65" s="4" customFormat="1" hidden="1" outlineLevel="1" x14ac:dyDescent="0.2">
      <c r="B1294" s="46"/>
      <c r="D1294" s="47" t="s">
        <v>42</v>
      </c>
      <c r="E1294" s="48" t="s">
        <v>0</v>
      </c>
      <c r="F1294" s="49" t="s">
        <v>515</v>
      </c>
      <c r="H1294" s="119" t="s">
        <v>0</v>
      </c>
      <c r="J1294" s="79"/>
      <c r="L1294" s="46"/>
      <c r="M1294" s="50"/>
      <c r="T1294" s="51"/>
      <c r="AT1294" s="48" t="s">
        <v>42</v>
      </c>
      <c r="AU1294" s="48" t="s">
        <v>20</v>
      </c>
      <c r="AV1294" s="4" t="s">
        <v>19</v>
      </c>
      <c r="AW1294" s="4" t="s">
        <v>10</v>
      </c>
      <c r="AX1294" s="4" t="s">
        <v>18</v>
      </c>
      <c r="AY1294" s="48" t="s">
        <v>34</v>
      </c>
    </row>
    <row r="1295" spans="2:65" s="5" customFormat="1" hidden="1" outlineLevel="1" x14ac:dyDescent="0.2">
      <c r="B1295" s="52"/>
      <c r="D1295" s="47" t="s">
        <v>42</v>
      </c>
      <c r="E1295" s="53" t="s">
        <v>0</v>
      </c>
      <c r="F1295" s="54" t="s">
        <v>130</v>
      </c>
      <c r="H1295" s="120">
        <v>8.48</v>
      </c>
      <c r="J1295" s="80"/>
      <c r="L1295" s="52"/>
      <c r="M1295" s="55"/>
      <c r="T1295" s="56"/>
      <c r="AT1295" s="53" t="s">
        <v>42</v>
      </c>
      <c r="AU1295" s="53" t="s">
        <v>20</v>
      </c>
      <c r="AV1295" s="5" t="s">
        <v>20</v>
      </c>
      <c r="AW1295" s="5" t="s">
        <v>10</v>
      </c>
      <c r="AX1295" s="5" t="s">
        <v>18</v>
      </c>
      <c r="AY1295" s="53" t="s">
        <v>34</v>
      </c>
    </row>
    <row r="1296" spans="2:65" s="5" customFormat="1" hidden="1" outlineLevel="1" x14ac:dyDescent="0.2">
      <c r="B1296" s="52"/>
      <c r="D1296" s="47" t="s">
        <v>42</v>
      </c>
      <c r="E1296" s="53" t="s">
        <v>0</v>
      </c>
      <c r="F1296" s="54" t="s">
        <v>131</v>
      </c>
      <c r="H1296" s="120">
        <v>13.68</v>
      </c>
      <c r="J1296" s="80"/>
      <c r="L1296" s="52"/>
      <c r="M1296" s="55"/>
      <c r="T1296" s="56"/>
      <c r="AT1296" s="53" t="s">
        <v>42</v>
      </c>
      <c r="AU1296" s="53" t="s">
        <v>20</v>
      </c>
      <c r="AV1296" s="5" t="s">
        <v>20</v>
      </c>
      <c r="AW1296" s="5" t="s">
        <v>10</v>
      </c>
      <c r="AX1296" s="5" t="s">
        <v>18</v>
      </c>
      <c r="AY1296" s="53" t="s">
        <v>34</v>
      </c>
    </row>
    <row r="1297" spans="2:51" s="5" customFormat="1" hidden="1" outlineLevel="1" x14ac:dyDescent="0.2">
      <c r="B1297" s="52"/>
      <c r="D1297" s="47" t="s">
        <v>42</v>
      </c>
      <c r="E1297" s="53" t="s">
        <v>0</v>
      </c>
      <c r="F1297" s="54" t="s">
        <v>132</v>
      </c>
      <c r="H1297" s="120">
        <v>24.74</v>
      </c>
      <c r="J1297" s="80"/>
      <c r="L1297" s="52"/>
      <c r="M1297" s="55"/>
      <c r="T1297" s="56"/>
      <c r="AT1297" s="53" t="s">
        <v>42</v>
      </c>
      <c r="AU1297" s="53" t="s">
        <v>20</v>
      </c>
      <c r="AV1297" s="5" t="s">
        <v>20</v>
      </c>
      <c r="AW1297" s="5" t="s">
        <v>10</v>
      </c>
      <c r="AX1297" s="5" t="s">
        <v>18</v>
      </c>
      <c r="AY1297" s="53" t="s">
        <v>34</v>
      </c>
    </row>
    <row r="1298" spans="2:51" s="5" customFormat="1" hidden="1" outlineLevel="1" x14ac:dyDescent="0.2">
      <c r="B1298" s="52"/>
      <c r="D1298" s="47" t="s">
        <v>42</v>
      </c>
      <c r="E1298" s="53" t="s">
        <v>0</v>
      </c>
      <c r="F1298" s="54" t="s">
        <v>133</v>
      </c>
      <c r="H1298" s="120">
        <v>-5</v>
      </c>
      <c r="J1298" s="80"/>
      <c r="L1298" s="52"/>
      <c r="M1298" s="55"/>
      <c r="T1298" s="56"/>
      <c r="AT1298" s="53" t="s">
        <v>42</v>
      </c>
      <c r="AU1298" s="53" t="s">
        <v>20</v>
      </c>
      <c r="AV1298" s="5" t="s">
        <v>20</v>
      </c>
      <c r="AW1298" s="5" t="s">
        <v>10</v>
      </c>
      <c r="AX1298" s="5" t="s">
        <v>18</v>
      </c>
      <c r="AY1298" s="53" t="s">
        <v>34</v>
      </c>
    </row>
    <row r="1299" spans="2:51" s="4" customFormat="1" hidden="1" outlineLevel="1" x14ac:dyDescent="0.2">
      <c r="B1299" s="46"/>
      <c r="D1299" s="47" t="s">
        <v>42</v>
      </c>
      <c r="E1299" s="48" t="s">
        <v>0</v>
      </c>
      <c r="F1299" s="49" t="s">
        <v>134</v>
      </c>
      <c r="H1299" s="119" t="s">
        <v>0</v>
      </c>
      <c r="J1299" s="79"/>
      <c r="L1299" s="46"/>
      <c r="M1299" s="50"/>
      <c r="T1299" s="51"/>
      <c r="AT1299" s="48" t="s">
        <v>42</v>
      </c>
      <c r="AU1299" s="48" t="s">
        <v>20</v>
      </c>
      <c r="AV1299" s="4" t="s">
        <v>19</v>
      </c>
      <c r="AW1299" s="4" t="s">
        <v>10</v>
      </c>
      <c r="AX1299" s="4" t="s">
        <v>18</v>
      </c>
      <c r="AY1299" s="48" t="s">
        <v>34</v>
      </c>
    </row>
    <row r="1300" spans="2:51" s="5" customFormat="1" hidden="1" outlineLevel="1" x14ac:dyDescent="0.2">
      <c r="B1300" s="52"/>
      <c r="D1300" s="47" t="s">
        <v>42</v>
      </c>
      <c r="E1300" s="53" t="s">
        <v>0</v>
      </c>
      <c r="F1300" s="54" t="s">
        <v>135</v>
      </c>
      <c r="H1300" s="120">
        <v>9.8800000000000008</v>
      </c>
      <c r="J1300" s="80"/>
      <c r="L1300" s="52"/>
      <c r="M1300" s="55"/>
      <c r="T1300" s="56"/>
      <c r="AT1300" s="53" t="s">
        <v>42</v>
      </c>
      <c r="AU1300" s="53" t="s">
        <v>20</v>
      </c>
      <c r="AV1300" s="5" t="s">
        <v>20</v>
      </c>
      <c r="AW1300" s="5" t="s">
        <v>10</v>
      </c>
      <c r="AX1300" s="5" t="s">
        <v>18</v>
      </c>
      <c r="AY1300" s="53" t="s">
        <v>34</v>
      </c>
    </row>
    <row r="1301" spans="2:51" s="5" customFormat="1" hidden="1" outlineLevel="1" x14ac:dyDescent="0.2">
      <c r="B1301" s="52"/>
      <c r="D1301" s="47" t="s">
        <v>42</v>
      </c>
      <c r="E1301" s="53" t="s">
        <v>0</v>
      </c>
      <c r="F1301" s="54" t="s">
        <v>136</v>
      </c>
      <c r="H1301" s="120">
        <v>7.4</v>
      </c>
      <c r="J1301" s="80"/>
      <c r="L1301" s="52"/>
      <c r="M1301" s="55"/>
      <c r="T1301" s="56"/>
      <c r="AT1301" s="53" t="s">
        <v>42</v>
      </c>
      <c r="AU1301" s="53" t="s">
        <v>20</v>
      </c>
      <c r="AV1301" s="5" t="s">
        <v>20</v>
      </c>
      <c r="AW1301" s="5" t="s">
        <v>10</v>
      </c>
      <c r="AX1301" s="5" t="s">
        <v>18</v>
      </c>
      <c r="AY1301" s="53" t="s">
        <v>34</v>
      </c>
    </row>
    <row r="1302" spans="2:51" s="5" customFormat="1" ht="22.5" hidden="1" outlineLevel="1" x14ac:dyDescent="0.2">
      <c r="B1302" s="52"/>
      <c r="D1302" s="47" t="s">
        <v>42</v>
      </c>
      <c r="E1302" s="53" t="s">
        <v>0</v>
      </c>
      <c r="F1302" s="54" t="s">
        <v>137</v>
      </c>
      <c r="H1302" s="120">
        <v>21.44</v>
      </c>
      <c r="J1302" s="80"/>
      <c r="L1302" s="52"/>
      <c r="M1302" s="55"/>
      <c r="T1302" s="56"/>
      <c r="AT1302" s="53" t="s">
        <v>42</v>
      </c>
      <c r="AU1302" s="53" t="s">
        <v>20</v>
      </c>
      <c r="AV1302" s="5" t="s">
        <v>20</v>
      </c>
      <c r="AW1302" s="5" t="s">
        <v>10</v>
      </c>
      <c r="AX1302" s="5" t="s">
        <v>18</v>
      </c>
      <c r="AY1302" s="53" t="s">
        <v>34</v>
      </c>
    </row>
    <row r="1303" spans="2:51" s="5" customFormat="1" hidden="1" outlineLevel="1" x14ac:dyDescent="0.2">
      <c r="B1303" s="52"/>
      <c r="D1303" s="47" t="s">
        <v>42</v>
      </c>
      <c r="E1303" s="53" t="s">
        <v>0</v>
      </c>
      <c r="F1303" s="54" t="s">
        <v>138</v>
      </c>
      <c r="H1303" s="120">
        <v>14.08</v>
      </c>
      <c r="J1303" s="80"/>
      <c r="L1303" s="52"/>
      <c r="M1303" s="55"/>
      <c r="T1303" s="56"/>
      <c r="AT1303" s="53" t="s">
        <v>42</v>
      </c>
      <c r="AU1303" s="53" t="s">
        <v>20</v>
      </c>
      <c r="AV1303" s="5" t="s">
        <v>20</v>
      </c>
      <c r="AW1303" s="5" t="s">
        <v>10</v>
      </c>
      <c r="AX1303" s="5" t="s">
        <v>18</v>
      </c>
      <c r="AY1303" s="53" t="s">
        <v>34</v>
      </c>
    </row>
    <row r="1304" spans="2:51" s="4" customFormat="1" hidden="1" outlineLevel="1" x14ac:dyDescent="0.2">
      <c r="B1304" s="46"/>
      <c r="D1304" s="47" t="s">
        <v>42</v>
      </c>
      <c r="E1304" s="48" t="s">
        <v>0</v>
      </c>
      <c r="F1304" s="49" t="s">
        <v>139</v>
      </c>
      <c r="H1304" s="119" t="s">
        <v>0</v>
      </c>
      <c r="J1304" s="79"/>
      <c r="L1304" s="46"/>
      <c r="M1304" s="50"/>
      <c r="T1304" s="51"/>
      <c r="AT1304" s="48" t="s">
        <v>42</v>
      </c>
      <c r="AU1304" s="48" t="s">
        <v>20</v>
      </c>
      <c r="AV1304" s="4" t="s">
        <v>19</v>
      </c>
      <c r="AW1304" s="4" t="s">
        <v>10</v>
      </c>
      <c r="AX1304" s="4" t="s">
        <v>18</v>
      </c>
      <c r="AY1304" s="48" t="s">
        <v>34</v>
      </c>
    </row>
    <row r="1305" spans="2:51" s="5" customFormat="1" ht="22.5" hidden="1" outlineLevel="1" x14ac:dyDescent="0.2">
      <c r="B1305" s="52"/>
      <c r="D1305" s="47" t="s">
        <v>42</v>
      </c>
      <c r="E1305" s="53" t="s">
        <v>0</v>
      </c>
      <c r="F1305" s="54" t="s">
        <v>701</v>
      </c>
      <c r="H1305" s="120">
        <v>26.024000000000001</v>
      </c>
      <c r="J1305" s="80"/>
      <c r="L1305" s="52"/>
      <c r="M1305" s="55"/>
      <c r="T1305" s="56"/>
      <c r="AT1305" s="53" t="s">
        <v>42</v>
      </c>
      <c r="AU1305" s="53" t="s">
        <v>20</v>
      </c>
      <c r="AV1305" s="5" t="s">
        <v>20</v>
      </c>
      <c r="AW1305" s="5" t="s">
        <v>10</v>
      </c>
      <c r="AX1305" s="5" t="s">
        <v>18</v>
      </c>
      <c r="AY1305" s="53" t="s">
        <v>34</v>
      </c>
    </row>
    <row r="1306" spans="2:51" s="4" customFormat="1" hidden="1" outlineLevel="1" x14ac:dyDescent="0.2">
      <c r="B1306" s="46"/>
      <c r="D1306" s="47" t="s">
        <v>42</v>
      </c>
      <c r="E1306" s="48" t="s">
        <v>0</v>
      </c>
      <c r="F1306" s="49" t="s">
        <v>87</v>
      </c>
      <c r="H1306" s="119" t="s">
        <v>0</v>
      </c>
      <c r="J1306" s="79"/>
      <c r="L1306" s="46"/>
      <c r="M1306" s="50"/>
      <c r="T1306" s="51"/>
      <c r="AT1306" s="48" t="s">
        <v>42</v>
      </c>
      <c r="AU1306" s="48" t="s">
        <v>20</v>
      </c>
      <c r="AV1306" s="4" t="s">
        <v>19</v>
      </c>
      <c r="AW1306" s="4" t="s">
        <v>10</v>
      </c>
      <c r="AX1306" s="4" t="s">
        <v>18</v>
      </c>
      <c r="AY1306" s="48" t="s">
        <v>34</v>
      </c>
    </row>
    <row r="1307" spans="2:51" s="5" customFormat="1" hidden="1" outlineLevel="1" x14ac:dyDescent="0.2">
      <c r="B1307" s="52"/>
      <c r="D1307" s="47" t="s">
        <v>42</v>
      </c>
      <c r="E1307" s="53" t="s">
        <v>0</v>
      </c>
      <c r="F1307" s="54" t="s">
        <v>142</v>
      </c>
      <c r="H1307" s="120">
        <v>26.88</v>
      </c>
      <c r="J1307" s="80"/>
      <c r="L1307" s="52"/>
      <c r="M1307" s="55"/>
      <c r="T1307" s="56"/>
      <c r="AT1307" s="53" t="s">
        <v>42</v>
      </c>
      <c r="AU1307" s="53" t="s">
        <v>20</v>
      </c>
      <c r="AV1307" s="5" t="s">
        <v>20</v>
      </c>
      <c r="AW1307" s="5" t="s">
        <v>10</v>
      </c>
      <c r="AX1307" s="5" t="s">
        <v>18</v>
      </c>
      <c r="AY1307" s="53" t="s">
        <v>34</v>
      </c>
    </row>
    <row r="1308" spans="2:51" s="5" customFormat="1" hidden="1" outlineLevel="1" x14ac:dyDescent="0.2">
      <c r="B1308" s="52"/>
      <c r="D1308" s="47" t="s">
        <v>42</v>
      </c>
      <c r="E1308" s="53" t="s">
        <v>0</v>
      </c>
      <c r="F1308" s="54" t="s">
        <v>702</v>
      </c>
      <c r="H1308" s="120">
        <v>4.4000000000000004</v>
      </c>
      <c r="J1308" s="80"/>
      <c r="L1308" s="52"/>
      <c r="M1308" s="55"/>
      <c r="T1308" s="56"/>
      <c r="AT1308" s="53" t="s">
        <v>42</v>
      </c>
      <c r="AU1308" s="53" t="s">
        <v>20</v>
      </c>
      <c r="AV1308" s="5" t="s">
        <v>20</v>
      </c>
      <c r="AW1308" s="5" t="s">
        <v>10</v>
      </c>
      <c r="AX1308" s="5" t="s">
        <v>18</v>
      </c>
      <c r="AY1308" s="53" t="s">
        <v>34</v>
      </c>
    </row>
    <row r="1309" spans="2:51" s="5" customFormat="1" hidden="1" outlineLevel="1" x14ac:dyDescent="0.2">
      <c r="B1309" s="52"/>
      <c r="D1309" s="47" t="s">
        <v>42</v>
      </c>
      <c r="E1309" s="53" t="s">
        <v>0</v>
      </c>
      <c r="F1309" s="54" t="s">
        <v>703</v>
      </c>
      <c r="H1309" s="120">
        <v>6</v>
      </c>
      <c r="J1309" s="80"/>
      <c r="L1309" s="52"/>
      <c r="M1309" s="55"/>
      <c r="T1309" s="56"/>
      <c r="AT1309" s="53" t="s">
        <v>42</v>
      </c>
      <c r="AU1309" s="53" t="s">
        <v>20</v>
      </c>
      <c r="AV1309" s="5" t="s">
        <v>20</v>
      </c>
      <c r="AW1309" s="5" t="s">
        <v>10</v>
      </c>
      <c r="AX1309" s="5" t="s">
        <v>18</v>
      </c>
      <c r="AY1309" s="53" t="s">
        <v>34</v>
      </c>
    </row>
    <row r="1310" spans="2:51" s="5" customFormat="1" ht="22.5" hidden="1" outlineLevel="1" x14ac:dyDescent="0.2">
      <c r="B1310" s="52"/>
      <c r="D1310" s="47" t="s">
        <v>42</v>
      </c>
      <c r="E1310" s="53" t="s">
        <v>0</v>
      </c>
      <c r="F1310" s="54" t="s">
        <v>704</v>
      </c>
      <c r="H1310" s="120">
        <v>15.3</v>
      </c>
      <c r="J1310" s="80"/>
      <c r="L1310" s="52"/>
      <c r="M1310" s="55"/>
      <c r="T1310" s="56"/>
      <c r="AT1310" s="53" t="s">
        <v>42</v>
      </c>
      <c r="AU1310" s="53" t="s">
        <v>20</v>
      </c>
      <c r="AV1310" s="5" t="s">
        <v>20</v>
      </c>
      <c r="AW1310" s="5" t="s">
        <v>10</v>
      </c>
      <c r="AX1310" s="5" t="s">
        <v>18</v>
      </c>
      <c r="AY1310" s="53" t="s">
        <v>34</v>
      </c>
    </row>
    <row r="1311" spans="2:51" s="5" customFormat="1" hidden="1" outlineLevel="1" x14ac:dyDescent="0.2">
      <c r="B1311" s="52"/>
      <c r="D1311" s="47" t="s">
        <v>42</v>
      </c>
      <c r="E1311" s="53" t="s">
        <v>0</v>
      </c>
      <c r="F1311" s="54" t="s">
        <v>705</v>
      </c>
      <c r="H1311" s="120">
        <v>3</v>
      </c>
      <c r="J1311" s="80"/>
      <c r="L1311" s="52"/>
      <c r="M1311" s="55"/>
      <c r="T1311" s="56"/>
      <c r="AT1311" s="53" t="s">
        <v>42</v>
      </c>
      <c r="AU1311" s="53" t="s">
        <v>20</v>
      </c>
      <c r="AV1311" s="5" t="s">
        <v>20</v>
      </c>
      <c r="AW1311" s="5" t="s">
        <v>10</v>
      </c>
      <c r="AX1311" s="5" t="s">
        <v>18</v>
      </c>
      <c r="AY1311" s="53" t="s">
        <v>34</v>
      </c>
    </row>
    <row r="1312" spans="2:51" s="5" customFormat="1" hidden="1" outlineLevel="1" x14ac:dyDescent="0.2">
      <c r="B1312" s="52"/>
      <c r="D1312" s="47" t="s">
        <v>42</v>
      </c>
      <c r="E1312" s="53" t="s">
        <v>0</v>
      </c>
      <c r="F1312" s="54" t="s">
        <v>147</v>
      </c>
      <c r="H1312" s="120">
        <v>8.24</v>
      </c>
      <c r="J1312" s="80"/>
      <c r="L1312" s="52"/>
      <c r="M1312" s="55"/>
      <c r="T1312" s="56"/>
      <c r="AT1312" s="53" t="s">
        <v>42</v>
      </c>
      <c r="AU1312" s="53" t="s">
        <v>20</v>
      </c>
      <c r="AV1312" s="5" t="s">
        <v>20</v>
      </c>
      <c r="AW1312" s="5" t="s">
        <v>10</v>
      </c>
      <c r="AX1312" s="5" t="s">
        <v>18</v>
      </c>
      <c r="AY1312" s="53" t="s">
        <v>34</v>
      </c>
    </row>
    <row r="1313" spans="2:51" s="7" customFormat="1" hidden="1" outlineLevel="1" x14ac:dyDescent="0.2">
      <c r="B1313" s="62"/>
      <c r="D1313" s="47" t="s">
        <v>42</v>
      </c>
      <c r="E1313" s="63" t="s">
        <v>0</v>
      </c>
      <c r="F1313" s="64" t="s">
        <v>148</v>
      </c>
      <c r="H1313" s="122">
        <v>184.54400000000001</v>
      </c>
      <c r="J1313" s="83"/>
      <c r="L1313" s="62"/>
      <c r="M1313" s="65"/>
      <c r="T1313" s="66"/>
      <c r="AT1313" s="63" t="s">
        <v>42</v>
      </c>
      <c r="AU1313" s="63" t="s">
        <v>20</v>
      </c>
      <c r="AV1313" s="7" t="s">
        <v>54</v>
      </c>
      <c r="AW1313" s="7" t="s">
        <v>10</v>
      </c>
      <c r="AX1313" s="7" t="s">
        <v>18</v>
      </c>
      <c r="AY1313" s="63" t="s">
        <v>34</v>
      </c>
    </row>
    <row r="1314" spans="2:51" s="4" customFormat="1" hidden="1" outlineLevel="1" x14ac:dyDescent="0.2">
      <c r="B1314" s="46"/>
      <c r="D1314" s="47" t="s">
        <v>42</v>
      </c>
      <c r="E1314" s="48" t="s">
        <v>0</v>
      </c>
      <c r="F1314" s="49" t="s">
        <v>109</v>
      </c>
      <c r="H1314" s="119" t="s">
        <v>0</v>
      </c>
      <c r="J1314" s="79"/>
      <c r="L1314" s="46"/>
      <c r="M1314" s="50"/>
      <c r="T1314" s="51"/>
      <c r="AT1314" s="48" t="s">
        <v>42</v>
      </c>
      <c r="AU1314" s="48" t="s">
        <v>20</v>
      </c>
      <c r="AV1314" s="4" t="s">
        <v>19</v>
      </c>
      <c r="AW1314" s="4" t="s">
        <v>10</v>
      </c>
      <c r="AX1314" s="4" t="s">
        <v>18</v>
      </c>
      <c r="AY1314" s="48" t="s">
        <v>34</v>
      </c>
    </row>
    <row r="1315" spans="2:51" s="5" customFormat="1" hidden="1" outlineLevel="1" x14ac:dyDescent="0.2">
      <c r="B1315" s="52"/>
      <c r="D1315" s="47" t="s">
        <v>42</v>
      </c>
      <c r="E1315" s="53" t="s">
        <v>0</v>
      </c>
      <c r="F1315" s="54" t="s">
        <v>149</v>
      </c>
      <c r="H1315" s="120">
        <v>3.45</v>
      </c>
      <c r="J1315" s="80"/>
      <c r="L1315" s="52"/>
      <c r="M1315" s="55"/>
      <c r="T1315" s="56"/>
      <c r="AT1315" s="53" t="s">
        <v>42</v>
      </c>
      <c r="AU1315" s="53" t="s">
        <v>20</v>
      </c>
      <c r="AV1315" s="5" t="s">
        <v>20</v>
      </c>
      <c r="AW1315" s="5" t="s">
        <v>10</v>
      </c>
      <c r="AX1315" s="5" t="s">
        <v>18</v>
      </c>
      <c r="AY1315" s="53" t="s">
        <v>34</v>
      </c>
    </row>
    <row r="1316" spans="2:51" s="5" customFormat="1" hidden="1" outlineLevel="1" x14ac:dyDescent="0.2">
      <c r="B1316" s="52"/>
      <c r="D1316" s="47" t="s">
        <v>42</v>
      </c>
      <c r="E1316" s="53" t="s">
        <v>0</v>
      </c>
      <c r="F1316" s="54" t="s">
        <v>150</v>
      </c>
      <c r="H1316" s="120">
        <v>4</v>
      </c>
      <c r="J1316" s="80"/>
      <c r="L1316" s="52"/>
      <c r="M1316" s="55"/>
      <c r="T1316" s="56"/>
      <c r="AT1316" s="53" t="s">
        <v>42</v>
      </c>
      <c r="AU1316" s="53" t="s">
        <v>20</v>
      </c>
      <c r="AV1316" s="5" t="s">
        <v>20</v>
      </c>
      <c r="AW1316" s="5" t="s">
        <v>10</v>
      </c>
      <c r="AX1316" s="5" t="s">
        <v>18</v>
      </c>
      <c r="AY1316" s="53" t="s">
        <v>34</v>
      </c>
    </row>
    <row r="1317" spans="2:51" s="7" customFormat="1" hidden="1" outlineLevel="1" x14ac:dyDescent="0.2">
      <c r="B1317" s="62"/>
      <c r="D1317" s="47" t="s">
        <v>42</v>
      </c>
      <c r="E1317" s="63" t="s">
        <v>0</v>
      </c>
      <c r="F1317" s="64" t="s">
        <v>148</v>
      </c>
      <c r="H1317" s="122">
        <v>7.45</v>
      </c>
      <c r="J1317" s="83"/>
      <c r="L1317" s="62"/>
      <c r="M1317" s="65"/>
      <c r="T1317" s="66"/>
      <c r="AT1317" s="63" t="s">
        <v>42</v>
      </c>
      <c r="AU1317" s="63" t="s">
        <v>20</v>
      </c>
      <c r="AV1317" s="7" t="s">
        <v>54</v>
      </c>
      <c r="AW1317" s="7" t="s">
        <v>10</v>
      </c>
      <c r="AX1317" s="7" t="s">
        <v>18</v>
      </c>
      <c r="AY1317" s="63" t="s">
        <v>34</v>
      </c>
    </row>
    <row r="1318" spans="2:51" s="4" customFormat="1" hidden="1" outlineLevel="1" x14ac:dyDescent="0.2">
      <c r="B1318" s="46"/>
      <c r="D1318" s="47" t="s">
        <v>42</v>
      </c>
      <c r="E1318" s="48" t="s">
        <v>0</v>
      </c>
      <c r="F1318" s="49" t="s">
        <v>113</v>
      </c>
      <c r="H1318" s="119" t="s">
        <v>0</v>
      </c>
      <c r="J1318" s="79"/>
      <c r="L1318" s="46"/>
      <c r="M1318" s="50"/>
      <c r="T1318" s="51"/>
      <c r="AT1318" s="48" t="s">
        <v>42</v>
      </c>
      <c r="AU1318" s="48" t="s">
        <v>20</v>
      </c>
      <c r="AV1318" s="4" t="s">
        <v>19</v>
      </c>
      <c r="AW1318" s="4" t="s">
        <v>10</v>
      </c>
      <c r="AX1318" s="4" t="s">
        <v>18</v>
      </c>
      <c r="AY1318" s="48" t="s">
        <v>34</v>
      </c>
    </row>
    <row r="1319" spans="2:51" s="5" customFormat="1" hidden="1" outlineLevel="1" x14ac:dyDescent="0.2">
      <c r="B1319" s="52"/>
      <c r="D1319" s="47" t="s">
        <v>42</v>
      </c>
      <c r="E1319" s="53" t="s">
        <v>0</v>
      </c>
      <c r="F1319" s="54" t="s">
        <v>151</v>
      </c>
      <c r="H1319" s="120">
        <v>4</v>
      </c>
      <c r="J1319" s="80"/>
      <c r="L1319" s="52"/>
      <c r="M1319" s="55"/>
      <c r="T1319" s="56"/>
      <c r="AT1319" s="53" t="s">
        <v>42</v>
      </c>
      <c r="AU1319" s="53" t="s">
        <v>20</v>
      </c>
      <c r="AV1319" s="5" t="s">
        <v>20</v>
      </c>
      <c r="AW1319" s="5" t="s">
        <v>10</v>
      </c>
      <c r="AX1319" s="5" t="s">
        <v>18</v>
      </c>
      <c r="AY1319" s="53" t="s">
        <v>34</v>
      </c>
    </row>
    <row r="1320" spans="2:51" s="7" customFormat="1" hidden="1" outlineLevel="1" x14ac:dyDescent="0.2">
      <c r="B1320" s="62"/>
      <c r="D1320" s="47" t="s">
        <v>42</v>
      </c>
      <c r="E1320" s="63" t="s">
        <v>0</v>
      </c>
      <c r="F1320" s="64" t="s">
        <v>148</v>
      </c>
      <c r="H1320" s="122">
        <v>4</v>
      </c>
      <c r="J1320" s="83"/>
      <c r="L1320" s="62"/>
      <c r="M1320" s="65"/>
      <c r="T1320" s="66"/>
      <c r="AT1320" s="63" t="s">
        <v>42</v>
      </c>
      <c r="AU1320" s="63" t="s">
        <v>20</v>
      </c>
      <c r="AV1320" s="7" t="s">
        <v>54</v>
      </c>
      <c r="AW1320" s="7" t="s">
        <v>10</v>
      </c>
      <c r="AX1320" s="7" t="s">
        <v>18</v>
      </c>
      <c r="AY1320" s="63" t="s">
        <v>34</v>
      </c>
    </row>
    <row r="1321" spans="2:51" s="4" customFormat="1" hidden="1" outlineLevel="1" x14ac:dyDescent="0.2">
      <c r="B1321" s="46"/>
      <c r="D1321" s="47" t="s">
        <v>42</v>
      </c>
      <c r="E1321" s="48" t="s">
        <v>0</v>
      </c>
      <c r="F1321" s="49" t="s">
        <v>114</v>
      </c>
      <c r="H1321" s="119" t="s">
        <v>0</v>
      </c>
      <c r="J1321" s="79"/>
      <c r="L1321" s="46"/>
      <c r="M1321" s="50"/>
      <c r="T1321" s="51"/>
      <c r="AT1321" s="48" t="s">
        <v>42</v>
      </c>
      <c r="AU1321" s="48" t="s">
        <v>20</v>
      </c>
      <c r="AV1321" s="4" t="s">
        <v>19</v>
      </c>
      <c r="AW1321" s="4" t="s">
        <v>10</v>
      </c>
      <c r="AX1321" s="4" t="s">
        <v>18</v>
      </c>
      <c r="AY1321" s="48" t="s">
        <v>34</v>
      </c>
    </row>
    <row r="1322" spans="2:51" s="5" customFormat="1" hidden="1" outlineLevel="1" x14ac:dyDescent="0.2">
      <c r="B1322" s="52"/>
      <c r="D1322" s="47" t="s">
        <v>42</v>
      </c>
      <c r="E1322" s="53" t="s">
        <v>0</v>
      </c>
      <c r="F1322" s="54" t="s">
        <v>152</v>
      </c>
      <c r="H1322" s="120">
        <v>2</v>
      </c>
      <c r="J1322" s="80"/>
      <c r="L1322" s="52"/>
      <c r="M1322" s="55"/>
      <c r="T1322" s="56"/>
      <c r="AT1322" s="53" t="s">
        <v>42</v>
      </c>
      <c r="AU1322" s="53" t="s">
        <v>20</v>
      </c>
      <c r="AV1322" s="5" t="s">
        <v>20</v>
      </c>
      <c r="AW1322" s="5" t="s">
        <v>10</v>
      </c>
      <c r="AX1322" s="5" t="s">
        <v>18</v>
      </c>
      <c r="AY1322" s="53" t="s">
        <v>34</v>
      </c>
    </row>
    <row r="1323" spans="2:51" s="7" customFormat="1" hidden="1" outlineLevel="1" x14ac:dyDescent="0.2">
      <c r="B1323" s="62"/>
      <c r="D1323" s="47" t="s">
        <v>42</v>
      </c>
      <c r="E1323" s="63" t="s">
        <v>0</v>
      </c>
      <c r="F1323" s="64" t="s">
        <v>148</v>
      </c>
      <c r="H1323" s="122">
        <v>2</v>
      </c>
      <c r="J1323" s="83"/>
      <c r="L1323" s="62"/>
      <c r="M1323" s="65"/>
      <c r="T1323" s="66"/>
      <c r="AT1323" s="63" t="s">
        <v>42</v>
      </c>
      <c r="AU1323" s="63" t="s">
        <v>20</v>
      </c>
      <c r="AV1323" s="7" t="s">
        <v>54</v>
      </c>
      <c r="AW1323" s="7" t="s">
        <v>10</v>
      </c>
      <c r="AX1323" s="7" t="s">
        <v>18</v>
      </c>
      <c r="AY1323" s="63" t="s">
        <v>34</v>
      </c>
    </row>
    <row r="1324" spans="2:51" s="4" customFormat="1" hidden="1" outlineLevel="1" x14ac:dyDescent="0.2">
      <c r="B1324" s="46"/>
      <c r="D1324" s="47" t="s">
        <v>42</v>
      </c>
      <c r="E1324" s="48" t="s">
        <v>0</v>
      </c>
      <c r="F1324" s="49" t="s">
        <v>75</v>
      </c>
      <c r="H1324" s="119" t="s">
        <v>0</v>
      </c>
      <c r="J1324" s="79"/>
      <c r="L1324" s="46"/>
      <c r="M1324" s="50"/>
      <c r="T1324" s="51"/>
      <c r="AT1324" s="48" t="s">
        <v>42</v>
      </c>
      <c r="AU1324" s="48" t="s">
        <v>20</v>
      </c>
      <c r="AV1324" s="4" t="s">
        <v>19</v>
      </c>
      <c r="AW1324" s="4" t="s">
        <v>10</v>
      </c>
      <c r="AX1324" s="4" t="s">
        <v>18</v>
      </c>
      <c r="AY1324" s="48" t="s">
        <v>34</v>
      </c>
    </row>
    <row r="1325" spans="2:51" s="5" customFormat="1" hidden="1" outlineLevel="1" x14ac:dyDescent="0.2">
      <c r="B1325" s="52"/>
      <c r="D1325" s="47" t="s">
        <v>42</v>
      </c>
      <c r="E1325" s="53" t="s">
        <v>0</v>
      </c>
      <c r="F1325" s="54" t="s">
        <v>153</v>
      </c>
      <c r="H1325" s="120">
        <v>2</v>
      </c>
      <c r="J1325" s="80"/>
      <c r="L1325" s="52"/>
      <c r="M1325" s="55"/>
      <c r="T1325" s="56"/>
      <c r="AT1325" s="53" t="s">
        <v>42</v>
      </c>
      <c r="AU1325" s="53" t="s">
        <v>20</v>
      </c>
      <c r="AV1325" s="5" t="s">
        <v>20</v>
      </c>
      <c r="AW1325" s="5" t="s">
        <v>10</v>
      </c>
      <c r="AX1325" s="5" t="s">
        <v>18</v>
      </c>
      <c r="AY1325" s="53" t="s">
        <v>34</v>
      </c>
    </row>
    <row r="1326" spans="2:51" s="5" customFormat="1" hidden="1" outlineLevel="1" x14ac:dyDescent="0.2">
      <c r="B1326" s="52"/>
      <c r="D1326" s="47" t="s">
        <v>42</v>
      </c>
      <c r="E1326" s="53" t="s">
        <v>0</v>
      </c>
      <c r="F1326" s="54" t="s">
        <v>706</v>
      </c>
      <c r="H1326" s="120">
        <v>3.8</v>
      </c>
      <c r="J1326" s="80"/>
      <c r="L1326" s="52"/>
      <c r="M1326" s="55"/>
      <c r="T1326" s="56"/>
      <c r="AT1326" s="53" t="s">
        <v>42</v>
      </c>
      <c r="AU1326" s="53" t="s">
        <v>20</v>
      </c>
      <c r="AV1326" s="5" t="s">
        <v>20</v>
      </c>
      <c r="AW1326" s="5" t="s">
        <v>10</v>
      </c>
      <c r="AX1326" s="5" t="s">
        <v>18</v>
      </c>
      <c r="AY1326" s="53" t="s">
        <v>34</v>
      </c>
    </row>
    <row r="1327" spans="2:51" s="7" customFormat="1" hidden="1" outlineLevel="1" x14ac:dyDescent="0.2">
      <c r="B1327" s="62"/>
      <c r="D1327" s="47" t="s">
        <v>42</v>
      </c>
      <c r="E1327" s="63" t="s">
        <v>0</v>
      </c>
      <c r="F1327" s="64" t="s">
        <v>148</v>
      </c>
      <c r="H1327" s="122">
        <v>5.8</v>
      </c>
      <c r="J1327" s="83"/>
      <c r="L1327" s="62"/>
      <c r="M1327" s="65"/>
      <c r="T1327" s="66"/>
      <c r="AT1327" s="63" t="s">
        <v>42</v>
      </c>
      <c r="AU1327" s="63" t="s">
        <v>20</v>
      </c>
      <c r="AV1327" s="7" t="s">
        <v>54</v>
      </c>
      <c r="AW1327" s="7" t="s">
        <v>10</v>
      </c>
      <c r="AX1327" s="7" t="s">
        <v>18</v>
      </c>
      <c r="AY1327" s="63" t="s">
        <v>34</v>
      </c>
    </row>
    <row r="1328" spans="2:51" s="4" customFormat="1" hidden="1" outlineLevel="1" x14ac:dyDescent="0.2">
      <c r="B1328" s="46"/>
      <c r="D1328" s="47" t="s">
        <v>42</v>
      </c>
      <c r="E1328" s="48" t="s">
        <v>0</v>
      </c>
      <c r="F1328" s="49" t="s">
        <v>117</v>
      </c>
      <c r="H1328" s="119" t="s">
        <v>0</v>
      </c>
      <c r="J1328" s="79"/>
      <c r="L1328" s="46"/>
      <c r="M1328" s="50"/>
      <c r="T1328" s="51"/>
      <c r="AT1328" s="48" t="s">
        <v>42</v>
      </c>
      <c r="AU1328" s="48" t="s">
        <v>20</v>
      </c>
      <c r="AV1328" s="4" t="s">
        <v>19</v>
      </c>
      <c r="AW1328" s="4" t="s">
        <v>10</v>
      </c>
      <c r="AX1328" s="4" t="s">
        <v>18</v>
      </c>
      <c r="AY1328" s="48" t="s">
        <v>34</v>
      </c>
    </row>
    <row r="1329" spans="2:65" s="5" customFormat="1" ht="22.5" hidden="1" outlineLevel="1" x14ac:dyDescent="0.2">
      <c r="B1329" s="52"/>
      <c r="D1329" s="47" t="s">
        <v>42</v>
      </c>
      <c r="E1329" s="53" t="s">
        <v>0</v>
      </c>
      <c r="F1329" s="54" t="s">
        <v>155</v>
      </c>
      <c r="H1329" s="120">
        <v>10</v>
      </c>
      <c r="J1329" s="80"/>
      <c r="L1329" s="52"/>
      <c r="M1329" s="55"/>
      <c r="T1329" s="56"/>
      <c r="AT1329" s="53" t="s">
        <v>42</v>
      </c>
      <c r="AU1329" s="53" t="s">
        <v>20</v>
      </c>
      <c r="AV1329" s="5" t="s">
        <v>20</v>
      </c>
      <c r="AW1329" s="5" t="s">
        <v>10</v>
      </c>
      <c r="AX1329" s="5" t="s">
        <v>18</v>
      </c>
      <c r="AY1329" s="53" t="s">
        <v>34</v>
      </c>
    </row>
    <row r="1330" spans="2:65" s="110" customFormat="1" ht="32.25" customHeight="1" collapsed="1" x14ac:dyDescent="0.2">
      <c r="B1330" s="99"/>
      <c r="C1330" s="100">
        <v>157</v>
      </c>
      <c r="D1330" s="100" t="s">
        <v>283</v>
      </c>
      <c r="E1330" s="101" t="s">
        <v>733</v>
      </c>
      <c r="F1330" s="102" t="s">
        <v>925</v>
      </c>
      <c r="G1330" s="103" t="s">
        <v>91</v>
      </c>
      <c r="H1330" s="104">
        <f>115.75*1.2</f>
        <v>138.9</v>
      </c>
      <c r="I1330" s="104"/>
      <c r="J1330" s="69">
        <f t="shared" ref="J1330" si="61">I1330*H1330</f>
        <v>0</v>
      </c>
      <c r="K1330" s="102" t="s">
        <v>38</v>
      </c>
      <c r="L1330" s="105"/>
      <c r="M1330" s="106" t="s">
        <v>0</v>
      </c>
      <c r="N1330" s="107" t="s">
        <v>13</v>
      </c>
      <c r="O1330" s="108">
        <v>0</v>
      </c>
      <c r="P1330" s="108">
        <f>O1330*H1330</f>
        <v>0</v>
      </c>
      <c r="Q1330" s="108">
        <v>1.18E-2</v>
      </c>
      <c r="R1330" s="108">
        <f>Q1330*H1330</f>
        <v>1.6390199999999999</v>
      </c>
      <c r="S1330" s="108">
        <v>0</v>
      </c>
      <c r="T1330" s="109">
        <f>S1330*H1330</f>
        <v>0</v>
      </c>
      <c r="AR1330" s="41" t="s">
        <v>262</v>
      </c>
      <c r="AT1330" s="41" t="s">
        <v>283</v>
      </c>
      <c r="AU1330" s="41" t="s">
        <v>20</v>
      </c>
      <c r="AY1330" s="111" t="s">
        <v>34</v>
      </c>
      <c r="BE1330" s="112">
        <f>IF(N1330="základní",J1330,0)</f>
        <v>0</v>
      </c>
      <c r="BF1330" s="112">
        <f>IF(N1330="snížená",J1330,0)</f>
        <v>0</v>
      </c>
      <c r="BG1330" s="112">
        <f>IF(N1330="zákl. přenesená",J1330,0)</f>
        <v>0</v>
      </c>
      <c r="BH1330" s="112">
        <f>IF(N1330="sníž. přenesená",J1330,0)</f>
        <v>0</v>
      </c>
      <c r="BI1330" s="112">
        <f>IF(N1330="nulová",J1330,0)</f>
        <v>0</v>
      </c>
      <c r="BJ1330" s="111" t="s">
        <v>19</v>
      </c>
      <c r="BK1330" s="112">
        <f>ROUND(I1330*H1330,2)</f>
        <v>0</v>
      </c>
      <c r="BL1330" s="111" t="s">
        <v>171</v>
      </c>
      <c r="BM1330" s="41" t="s">
        <v>734</v>
      </c>
    </row>
    <row r="1331" spans="2:65" s="1" customFormat="1" ht="24.2" customHeight="1" x14ac:dyDescent="0.2">
      <c r="B1331" s="31"/>
      <c r="C1331" s="32">
        <v>158</v>
      </c>
      <c r="D1331" s="32" t="s">
        <v>36</v>
      </c>
      <c r="E1331" s="33" t="s">
        <v>735</v>
      </c>
      <c r="F1331" s="34" t="s">
        <v>736</v>
      </c>
      <c r="G1331" s="35" t="s">
        <v>374</v>
      </c>
      <c r="H1331" s="36">
        <v>56</v>
      </c>
      <c r="I1331" s="36"/>
      <c r="J1331" s="69">
        <f t="shared" ref="J1331" si="62">I1331*H1331</f>
        <v>0</v>
      </c>
      <c r="K1331" s="34" t="s">
        <v>38</v>
      </c>
      <c r="L1331" s="12"/>
      <c r="M1331" s="37" t="s">
        <v>0</v>
      </c>
      <c r="N1331" s="38" t="s">
        <v>13</v>
      </c>
      <c r="O1331" s="39">
        <v>0.16</v>
      </c>
      <c r="P1331" s="39">
        <f>O1331*H1331</f>
        <v>8.9600000000000009</v>
      </c>
      <c r="Q1331" s="39">
        <v>5.0000000000000001E-4</v>
      </c>
      <c r="R1331" s="39">
        <f>Q1331*H1331</f>
        <v>2.8000000000000001E-2</v>
      </c>
      <c r="S1331" s="39">
        <v>0</v>
      </c>
      <c r="T1331" s="40">
        <f>S1331*H1331</f>
        <v>0</v>
      </c>
      <c r="AR1331" s="41" t="s">
        <v>171</v>
      </c>
      <c r="AT1331" s="41" t="s">
        <v>36</v>
      </c>
      <c r="AU1331" s="41" t="s">
        <v>20</v>
      </c>
      <c r="AY1331" s="8" t="s">
        <v>34</v>
      </c>
      <c r="BE1331" s="42">
        <f>IF(N1331="základní",J1331,0)</f>
        <v>0</v>
      </c>
      <c r="BF1331" s="42">
        <f>IF(N1331="snížená",J1331,0)</f>
        <v>0</v>
      </c>
      <c r="BG1331" s="42">
        <f>IF(N1331="zákl. přenesená",J1331,0)</f>
        <v>0</v>
      </c>
      <c r="BH1331" s="42">
        <f>IF(N1331="sníž. přenesená",J1331,0)</f>
        <v>0</v>
      </c>
      <c r="BI1331" s="42">
        <f>IF(N1331="nulová",J1331,0)</f>
        <v>0</v>
      </c>
      <c r="BJ1331" s="8" t="s">
        <v>19</v>
      </c>
      <c r="BK1331" s="42">
        <f>ROUND(I1331*H1331,2)</f>
        <v>0</v>
      </c>
      <c r="BL1331" s="8" t="s">
        <v>171</v>
      </c>
      <c r="BM1331" s="41" t="s">
        <v>737</v>
      </c>
    </row>
    <row r="1332" spans="2:65" s="1" customFormat="1" hidden="1" outlineLevel="1" x14ac:dyDescent="0.2">
      <c r="B1332" s="12"/>
      <c r="D1332" s="43" t="s">
        <v>40</v>
      </c>
      <c r="F1332" s="44" t="s">
        <v>738</v>
      </c>
      <c r="H1332" s="42"/>
      <c r="J1332" s="78"/>
      <c r="L1332" s="12"/>
      <c r="M1332" s="45"/>
      <c r="T1332" s="15"/>
      <c r="AT1332" s="8" t="s">
        <v>40</v>
      </c>
      <c r="AU1332" s="8" t="s">
        <v>20</v>
      </c>
    </row>
    <row r="1333" spans="2:65" s="4" customFormat="1" hidden="1" outlineLevel="1" x14ac:dyDescent="0.2">
      <c r="B1333" s="46"/>
      <c r="D1333" s="47" t="s">
        <v>42</v>
      </c>
      <c r="E1333" s="48" t="s">
        <v>0</v>
      </c>
      <c r="F1333" s="49" t="s">
        <v>43</v>
      </c>
      <c r="H1333" s="119" t="s">
        <v>0</v>
      </c>
      <c r="J1333" s="79"/>
      <c r="L1333" s="46"/>
      <c r="M1333" s="50"/>
      <c r="T1333" s="51"/>
      <c r="AT1333" s="48" t="s">
        <v>42</v>
      </c>
      <c r="AU1333" s="48" t="s">
        <v>20</v>
      </c>
      <c r="AV1333" s="4" t="s">
        <v>19</v>
      </c>
      <c r="AW1333" s="4" t="s">
        <v>10</v>
      </c>
      <c r="AX1333" s="4" t="s">
        <v>18</v>
      </c>
      <c r="AY1333" s="48" t="s">
        <v>34</v>
      </c>
    </row>
    <row r="1334" spans="2:65" s="4" customFormat="1" hidden="1" outlineLevel="1" x14ac:dyDescent="0.2">
      <c r="B1334" s="46"/>
      <c r="D1334" s="47" t="s">
        <v>42</v>
      </c>
      <c r="E1334" s="48" t="s">
        <v>0</v>
      </c>
      <c r="F1334" s="49" t="s">
        <v>44</v>
      </c>
      <c r="H1334" s="119" t="s">
        <v>0</v>
      </c>
      <c r="J1334" s="79"/>
      <c r="L1334" s="46"/>
      <c r="M1334" s="50"/>
      <c r="T1334" s="51"/>
      <c r="AT1334" s="48" t="s">
        <v>42</v>
      </c>
      <c r="AU1334" s="48" t="s">
        <v>20</v>
      </c>
      <c r="AV1334" s="4" t="s">
        <v>19</v>
      </c>
      <c r="AW1334" s="4" t="s">
        <v>10</v>
      </c>
      <c r="AX1334" s="4" t="s">
        <v>18</v>
      </c>
      <c r="AY1334" s="48" t="s">
        <v>34</v>
      </c>
    </row>
    <row r="1335" spans="2:65" s="4" customFormat="1" hidden="1" outlineLevel="1" x14ac:dyDescent="0.2">
      <c r="B1335" s="46"/>
      <c r="D1335" s="47" t="s">
        <v>42</v>
      </c>
      <c r="E1335" s="48" t="s">
        <v>0</v>
      </c>
      <c r="F1335" s="49" t="s">
        <v>515</v>
      </c>
      <c r="H1335" s="119" t="s">
        <v>0</v>
      </c>
      <c r="J1335" s="79"/>
      <c r="L1335" s="46"/>
      <c r="M1335" s="50"/>
      <c r="T1335" s="51"/>
      <c r="AT1335" s="48" t="s">
        <v>42</v>
      </c>
      <c r="AU1335" s="48" t="s">
        <v>20</v>
      </c>
      <c r="AV1335" s="4" t="s">
        <v>19</v>
      </c>
      <c r="AW1335" s="4" t="s">
        <v>10</v>
      </c>
      <c r="AX1335" s="4" t="s">
        <v>18</v>
      </c>
      <c r="AY1335" s="48" t="s">
        <v>34</v>
      </c>
    </row>
    <row r="1336" spans="2:65" s="5" customFormat="1" hidden="1" outlineLevel="1" x14ac:dyDescent="0.2">
      <c r="B1336" s="52"/>
      <c r="D1336" s="47" t="s">
        <v>42</v>
      </c>
      <c r="E1336" s="53" t="s">
        <v>0</v>
      </c>
      <c r="F1336" s="54" t="s">
        <v>739</v>
      </c>
      <c r="H1336" s="120">
        <v>49.3</v>
      </c>
      <c r="J1336" s="80"/>
      <c r="L1336" s="52"/>
      <c r="M1336" s="55"/>
      <c r="T1336" s="56"/>
      <c r="AT1336" s="53" t="s">
        <v>42</v>
      </c>
      <c r="AU1336" s="53" t="s">
        <v>20</v>
      </c>
      <c r="AV1336" s="5" t="s">
        <v>20</v>
      </c>
      <c r="AW1336" s="5" t="s">
        <v>10</v>
      </c>
      <c r="AX1336" s="5" t="s">
        <v>18</v>
      </c>
      <c r="AY1336" s="53" t="s">
        <v>34</v>
      </c>
    </row>
    <row r="1337" spans="2:65" s="4" customFormat="1" hidden="1" outlineLevel="1" x14ac:dyDescent="0.2">
      <c r="B1337" s="46"/>
      <c r="D1337" s="47" t="s">
        <v>42</v>
      </c>
      <c r="E1337" s="48" t="s">
        <v>0</v>
      </c>
      <c r="F1337" s="49" t="s">
        <v>134</v>
      </c>
      <c r="H1337" s="119" t="s">
        <v>0</v>
      </c>
      <c r="J1337" s="79"/>
      <c r="L1337" s="46"/>
      <c r="M1337" s="50"/>
      <c r="T1337" s="51"/>
      <c r="AT1337" s="48" t="s">
        <v>42</v>
      </c>
      <c r="AU1337" s="48" t="s">
        <v>20</v>
      </c>
      <c r="AV1337" s="4" t="s">
        <v>19</v>
      </c>
      <c r="AW1337" s="4" t="s">
        <v>10</v>
      </c>
      <c r="AX1337" s="4" t="s">
        <v>18</v>
      </c>
      <c r="AY1337" s="48" t="s">
        <v>34</v>
      </c>
    </row>
    <row r="1338" spans="2:65" s="5" customFormat="1" hidden="1" outlineLevel="1" x14ac:dyDescent="0.2">
      <c r="B1338" s="52"/>
      <c r="D1338" s="47" t="s">
        <v>42</v>
      </c>
      <c r="E1338" s="53" t="s">
        <v>0</v>
      </c>
      <c r="F1338" s="54" t="s">
        <v>740</v>
      </c>
      <c r="H1338" s="120">
        <v>51.9</v>
      </c>
      <c r="J1338" s="80"/>
      <c r="L1338" s="52"/>
      <c r="M1338" s="55"/>
      <c r="T1338" s="56"/>
      <c r="AT1338" s="53" t="s">
        <v>42</v>
      </c>
      <c r="AU1338" s="53" t="s">
        <v>20</v>
      </c>
      <c r="AV1338" s="5" t="s">
        <v>20</v>
      </c>
      <c r="AW1338" s="5" t="s">
        <v>10</v>
      </c>
      <c r="AX1338" s="5" t="s">
        <v>18</v>
      </c>
      <c r="AY1338" s="53" t="s">
        <v>34</v>
      </c>
    </row>
    <row r="1339" spans="2:65" s="4" customFormat="1" hidden="1" outlineLevel="1" x14ac:dyDescent="0.2">
      <c r="B1339" s="46"/>
      <c r="D1339" s="47" t="s">
        <v>42</v>
      </c>
      <c r="E1339" s="48" t="s">
        <v>0</v>
      </c>
      <c r="F1339" s="49" t="s">
        <v>139</v>
      </c>
      <c r="H1339" s="119" t="s">
        <v>0</v>
      </c>
      <c r="J1339" s="79"/>
      <c r="L1339" s="46"/>
      <c r="M1339" s="50"/>
      <c r="T1339" s="51"/>
      <c r="AT1339" s="48" t="s">
        <v>42</v>
      </c>
      <c r="AU1339" s="48" t="s">
        <v>20</v>
      </c>
      <c r="AV1339" s="4" t="s">
        <v>19</v>
      </c>
      <c r="AW1339" s="4" t="s">
        <v>10</v>
      </c>
      <c r="AX1339" s="4" t="s">
        <v>18</v>
      </c>
      <c r="AY1339" s="48" t="s">
        <v>34</v>
      </c>
    </row>
    <row r="1340" spans="2:65" s="5" customFormat="1" hidden="1" outlineLevel="1" x14ac:dyDescent="0.2">
      <c r="B1340" s="52"/>
      <c r="D1340" s="47" t="s">
        <v>42</v>
      </c>
      <c r="E1340" s="53" t="s">
        <v>0</v>
      </c>
      <c r="F1340" s="54" t="s">
        <v>741</v>
      </c>
      <c r="H1340" s="120">
        <v>7.7</v>
      </c>
      <c r="J1340" s="80"/>
      <c r="L1340" s="52"/>
      <c r="M1340" s="55"/>
      <c r="T1340" s="56"/>
      <c r="AT1340" s="53" t="s">
        <v>42</v>
      </c>
      <c r="AU1340" s="53" t="s">
        <v>20</v>
      </c>
      <c r="AV1340" s="5" t="s">
        <v>20</v>
      </c>
      <c r="AW1340" s="5" t="s">
        <v>10</v>
      </c>
      <c r="AX1340" s="5" t="s">
        <v>18</v>
      </c>
      <c r="AY1340" s="53" t="s">
        <v>34</v>
      </c>
    </row>
    <row r="1341" spans="2:65" s="4" customFormat="1" hidden="1" outlineLevel="1" x14ac:dyDescent="0.2">
      <c r="B1341" s="46"/>
      <c r="D1341" s="47" t="s">
        <v>42</v>
      </c>
      <c r="E1341" s="48" t="s">
        <v>0</v>
      </c>
      <c r="F1341" s="49" t="s">
        <v>87</v>
      </c>
      <c r="H1341" s="119" t="s">
        <v>0</v>
      </c>
      <c r="J1341" s="79"/>
      <c r="L1341" s="46"/>
      <c r="M1341" s="50"/>
      <c r="T1341" s="51"/>
      <c r="AT1341" s="48" t="s">
        <v>42</v>
      </c>
      <c r="AU1341" s="48" t="s">
        <v>20</v>
      </c>
      <c r="AV1341" s="4" t="s">
        <v>19</v>
      </c>
      <c r="AW1341" s="4" t="s">
        <v>10</v>
      </c>
      <c r="AX1341" s="4" t="s">
        <v>18</v>
      </c>
      <c r="AY1341" s="48" t="s">
        <v>34</v>
      </c>
    </row>
    <row r="1342" spans="2:65" s="5" customFormat="1" hidden="1" outlineLevel="1" x14ac:dyDescent="0.2">
      <c r="B1342" s="52"/>
      <c r="D1342" s="47" t="s">
        <v>42</v>
      </c>
      <c r="E1342" s="53" t="s">
        <v>0</v>
      </c>
      <c r="F1342" s="54" t="s">
        <v>742</v>
      </c>
      <c r="H1342" s="120">
        <v>27.7</v>
      </c>
      <c r="J1342" s="80"/>
      <c r="L1342" s="52"/>
      <c r="M1342" s="55"/>
      <c r="T1342" s="56"/>
      <c r="AT1342" s="53" t="s">
        <v>42</v>
      </c>
      <c r="AU1342" s="53" t="s">
        <v>20</v>
      </c>
      <c r="AV1342" s="5" t="s">
        <v>20</v>
      </c>
      <c r="AW1342" s="5" t="s">
        <v>10</v>
      </c>
      <c r="AX1342" s="5" t="s">
        <v>18</v>
      </c>
      <c r="AY1342" s="53" t="s">
        <v>34</v>
      </c>
    </row>
    <row r="1343" spans="2:65" s="5" customFormat="1" hidden="1" outlineLevel="1" x14ac:dyDescent="0.2">
      <c r="B1343" s="52"/>
      <c r="D1343" s="47" t="s">
        <v>42</v>
      </c>
      <c r="E1343" s="53" t="s">
        <v>0</v>
      </c>
      <c r="F1343" s="54" t="s">
        <v>743</v>
      </c>
      <c r="H1343" s="120">
        <v>5.5</v>
      </c>
      <c r="J1343" s="80"/>
      <c r="L1343" s="52"/>
      <c r="M1343" s="55"/>
      <c r="T1343" s="56"/>
      <c r="AT1343" s="53" t="s">
        <v>42</v>
      </c>
      <c r="AU1343" s="53" t="s">
        <v>20</v>
      </c>
      <c r="AV1343" s="5" t="s">
        <v>20</v>
      </c>
      <c r="AW1343" s="5" t="s">
        <v>10</v>
      </c>
      <c r="AX1343" s="5" t="s">
        <v>18</v>
      </c>
      <c r="AY1343" s="53" t="s">
        <v>34</v>
      </c>
    </row>
    <row r="1344" spans="2:65" s="5" customFormat="1" ht="22.5" hidden="1" outlineLevel="1" x14ac:dyDescent="0.2">
      <c r="B1344" s="52"/>
      <c r="D1344" s="47" t="s">
        <v>42</v>
      </c>
      <c r="E1344" s="53" t="s">
        <v>0</v>
      </c>
      <c r="F1344" s="54" t="s">
        <v>744</v>
      </c>
      <c r="H1344" s="120">
        <v>40.4</v>
      </c>
      <c r="J1344" s="80"/>
      <c r="L1344" s="52"/>
      <c r="M1344" s="55"/>
      <c r="T1344" s="56"/>
      <c r="AT1344" s="53" t="s">
        <v>42</v>
      </c>
      <c r="AU1344" s="53" t="s">
        <v>20</v>
      </c>
      <c r="AV1344" s="5" t="s">
        <v>20</v>
      </c>
      <c r="AW1344" s="5" t="s">
        <v>10</v>
      </c>
      <c r="AX1344" s="5" t="s">
        <v>18</v>
      </c>
      <c r="AY1344" s="53" t="s">
        <v>34</v>
      </c>
    </row>
    <row r="1345" spans="2:65" s="5" customFormat="1" hidden="1" outlineLevel="1" x14ac:dyDescent="0.2">
      <c r="B1345" s="52"/>
      <c r="D1345" s="47" t="s">
        <v>42</v>
      </c>
      <c r="E1345" s="53" t="s">
        <v>0</v>
      </c>
      <c r="F1345" s="54" t="s">
        <v>745</v>
      </c>
      <c r="H1345" s="120">
        <v>5</v>
      </c>
      <c r="J1345" s="80"/>
      <c r="L1345" s="52"/>
      <c r="M1345" s="55"/>
      <c r="T1345" s="56"/>
      <c r="AT1345" s="53" t="s">
        <v>42</v>
      </c>
      <c r="AU1345" s="53" t="s">
        <v>20</v>
      </c>
      <c r="AV1345" s="5" t="s">
        <v>20</v>
      </c>
      <c r="AW1345" s="5" t="s">
        <v>10</v>
      </c>
      <c r="AX1345" s="5" t="s">
        <v>18</v>
      </c>
      <c r="AY1345" s="53" t="s">
        <v>34</v>
      </c>
    </row>
    <row r="1346" spans="2:65" s="4" customFormat="1" hidden="1" outlineLevel="1" x14ac:dyDescent="0.2">
      <c r="B1346" s="46"/>
      <c r="D1346" s="47" t="s">
        <v>42</v>
      </c>
      <c r="E1346" s="48" t="s">
        <v>0</v>
      </c>
      <c r="F1346" s="49" t="s">
        <v>109</v>
      </c>
      <c r="H1346" s="119" t="s">
        <v>0</v>
      </c>
      <c r="J1346" s="79"/>
      <c r="L1346" s="46"/>
      <c r="M1346" s="50"/>
      <c r="T1346" s="51"/>
      <c r="AT1346" s="48" t="s">
        <v>42</v>
      </c>
      <c r="AU1346" s="48" t="s">
        <v>20</v>
      </c>
      <c r="AV1346" s="4" t="s">
        <v>19</v>
      </c>
      <c r="AW1346" s="4" t="s">
        <v>10</v>
      </c>
      <c r="AX1346" s="4" t="s">
        <v>18</v>
      </c>
      <c r="AY1346" s="48" t="s">
        <v>34</v>
      </c>
    </row>
    <row r="1347" spans="2:65" s="5" customFormat="1" hidden="1" outlineLevel="1" x14ac:dyDescent="0.2">
      <c r="B1347" s="52"/>
      <c r="D1347" s="47" t="s">
        <v>42</v>
      </c>
      <c r="E1347" s="53" t="s">
        <v>0</v>
      </c>
      <c r="F1347" s="54" t="s">
        <v>746</v>
      </c>
      <c r="H1347" s="120">
        <v>5.3</v>
      </c>
      <c r="J1347" s="80"/>
      <c r="L1347" s="52"/>
      <c r="M1347" s="55"/>
      <c r="T1347" s="56"/>
      <c r="AT1347" s="53" t="s">
        <v>42</v>
      </c>
      <c r="AU1347" s="53" t="s">
        <v>20</v>
      </c>
      <c r="AV1347" s="5" t="s">
        <v>20</v>
      </c>
      <c r="AW1347" s="5" t="s">
        <v>10</v>
      </c>
      <c r="AX1347" s="5" t="s">
        <v>18</v>
      </c>
      <c r="AY1347" s="53" t="s">
        <v>34</v>
      </c>
    </row>
    <row r="1348" spans="2:65" s="5" customFormat="1" hidden="1" outlineLevel="1" x14ac:dyDescent="0.2">
      <c r="B1348" s="52"/>
      <c r="D1348" s="47" t="s">
        <v>42</v>
      </c>
      <c r="E1348" s="53" t="s">
        <v>0</v>
      </c>
      <c r="F1348" s="54" t="s">
        <v>747</v>
      </c>
      <c r="H1348" s="120">
        <v>9.1999999999999993</v>
      </c>
      <c r="J1348" s="80"/>
      <c r="L1348" s="52"/>
      <c r="M1348" s="55"/>
      <c r="T1348" s="56"/>
      <c r="AT1348" s="53" t="s">
        <v>42</v>
      </c>
      <c r="AU1348" s="53" t="s">
        <v>20</v>
      </c>
      <c r="AV1348" s="5" t="s">
        <v>20</v>
      </c>
      <c r="AW1348" s="5" t="s">
        <v>10</v>
      </c>
      <c r="AX1348" s="5" t="s">
        <v>18</v>
      </c>
      <c r="AY1348" s="53" t="s">
        <v>34</v>
      </c>
    </row>
    <row r="1349" spans="2:65" s="4" customFormat="1" hidden="1" outlineLevel="1" x14ac:dyDescent="0.2">
      <c r="B1349" s="46"/>
      <c r="D1349" s="47" t="s">
        <v>42</v>
      </c>
      <c r="E1349" s="48" t="s">
        <v>0</v>
      </c>
      <c r="F1349" s="49" t="s">
        <v>113</v>
      </c>
      <c r="H1349" s="119" t="s">
        <v>0</v>
      </c>
      <c r="J1349" s="79"/>
      <c r="L1349" s="46"/>
      <c r="M1349" s="50"/>
      <c r="T1349" s="51"/>
      <c r="AT1349" s="48" t="s">
        <v>42</v>
      </c>
      <c r="AU1349" s="48" t="s">
        <v>20</v>
      </c>
      <c r="AV1349" s="4" t="s">
        <v>19</v>
      </c>
      <c r="AW1349" s="4" t="s">
        <v>10</v>
      </c>
      <c r="AX1349" s="4" t="s">
        <v>18</v>
      </c>
      <c r="AY1349" s="48" t="s">
        <v>34</v>
      </c>
    </row>
    <row r="1350" spans="2:65" s="5" customFormat="1" hidden="1" outlineLevel="1" x14ac:dyDescent="0.2">
      <c r="B1350" s="52"/>
      <c r="D1350" s="47" t="s">
        <v>42</v>
      </c>
      <c r="E1350" s="53" t="s">
        <v>0</v>
      </c>
      <c r="F1350" s="54" t="s">
        <v>748</v>
      </c>
      <c r="H1350" s="120">
        <v>9</v>
      </c>
      <c r="J1350" s="80"/>
      <c r="L1350" s="52"/>
      <c r="M1350" s="55"/>
      <c r="T1350" s="56"/>
      <c r="AT1350" s="53" t="s">
        <v>42</v>
      </c>
      <c r="AU1350" s="53" t="s">
        <v>20</v>
      </c>
      <c r="AV1350" s="5" t="s">
        <v>20</v>
      </c>
      <c r="AW1350" s="5" t="s">
        <v>10</v>
      </c>
      <c r="AX1350" s="5" t="s">
        <v>18</v>
      </c>
      <c r="AY1350" s="53" t="s">
        <v>34</v>
      </c>
    </row>
    <row r="1351" spans="2:65" s="4" customFormat="1" hidden="1" outlineLevel="1" x14ac:dyDescent="0.2">
      <c r="B1351" s="46"/>
      <c r="D1351" s="47" t="s">
        <v>42</v>
      </c>
      <c r="E1351" s="48" t="s">
        <v>0</v>
      </c>
      <c r="F1351" s="49" t="s">
        <v>114</v>
      </c>
      <c r="H1351" s="119" t="s">
        <v>0</v>
      </c>
      <c r="J1351" s="79"/>
      <c r="L1351" s="46"/>
      <c r="M1351" s="50"/>
      <c r="T1351" s="51"/>
      <c r="AT1351" s="48" t="s">
        <v>42</v>
      </c>
      <c r="AU1351" s="48" t="s">
        <v>20</v>
      </c>
      <c r="AV1351" s="4" t="s">
        <v>19</v>
      </c>
      <c r="AW1351" s="4" t="s">
        <v>10</v>
      </c>
      <c r="AX1351" s="4" t="s">
        <v>18</v>
      </c>
      <c r="AY1351" s="48" t="s">
        <v>34</v>
      </c>
    </row>
    <row r="1352" spans="2:65" s="5" customFormat="1" hidden="1" outlineLevel="1" x14ac:dyDescent="0.2">
      <c r="B1352" s="52"/>
      <c r="D1352" s="47" t="s">
        <v>42</v>
      </c>
      <c r="E1352" s="53" t="s">
        <v>0</v>
      </c>
      <c r="F1352" s="54" t="s">
        <v>749</v>
      </c>
      <c r="H1352" s="120">
        <v>4.5</v>
      </c>
      <c r="J1352" s="80"/>
      <c r="L1352" s="52"/>
      <c r="M1352" s="55"/>
      <c r="T1352" s="56"/>
      <c r="AT1352" s="53" t="s">
        <v>42</v>
      </c>
      <c r="AU1352" s="53" t="s">
        <v>20</v>
      </c>
      <c r="AV1352" s="5" t="s">
        <v>20</v>
      </c>
      <c r="AW1352" s="5" t="s">
        <v>10</v>
      </c>
      <c r="AX1352" s="5" t="s">
        <v>18</v>
      </c>
      <c r="AY1352" s="53" t="s">
        <v>34</v>
      </c>
    </row>
    <row r="1353" spans="2:65" s="4" customFormat="1" hidden="1" outlineLevel="1" x14ac:dyDescent="0.2">
      <c r="B1353" s="46"/>
      <c r="D1353" s="47" t="s">
        <v>42</v>
      </c>
      <c r="E1353" s="48" t="s">
        <v>0</v>
      </c>
      <c r="F1353" s="49" t="s">
        <v>75</v>
      </c>
      <c r="H1353" s="119" t="s">
        <v>0</v>
      </c>
      <c r="J1353" s="79"/>
      <c r="L1353" s="46"/>
      <c r="M1353" s="50"/>
      <c r="T1353" s="51"/>
      <c r="AT1353" s="48" t="s">
        <v>42</v>
      </c>
      <c r="AU1353" s="48" t="s">
        <v>20</v>
      </c>
      <c r="AV1353" s="4" t="s">
        <v>19</v>
      </c>
      <c r="AW1353" s="4" t="s">
        <v>10</v>
      </c>
      <c r="AX1353" s="4" t="s">
        <v>18</v>
      </c>
      <c r="AY1353" s="48" t="s">
        <v>34</v>
      </c>
    </row>
    <row r="1354" spans="2:65" s="5" customFormat="1" hidden="1" outlineLevel="1" x14ac:dyDescent="0.2">
      <c r="B1354" s="52"/>
      <c r="D1354" s="47" t="s">
        <v>42</v>
      </c>
      <c r="E1354" s="53" t="s">
        <v>0</v>
      </c>
      <c r="F1354" s="54" t="s">
        <v>750</v>
      </c>
      <c r="H1354" s="120">
        <v>4.5</v>
      </c>
      <c r="J1354" s="80"/>
      <c r="L1354" s="52"/>
      <c r="M1354" s="55"/>
      <c r="T1354" s="56"/>
      <c r="AT1354" s="53" t="s">
        <v>42</v>
      </c>
      <c r="AU1354" s="53" t="s">
        <v>20</v>
      </c>
      <c r="AV1354" s="5" t="s">
        <v>20</v>
      </c>
      <c r="AW1354" s="5" t="s">
        <v>10</v>
      </c>
      <c r="AX1354" s="5" t="s">
        <v>18</v>
      </c>
      <c r="AY1354" s="53" t="s">
        <v>34</v>
      </c>
    </row>
    <row r="1355" spans="2:65" s="5" customFormat="1" hidden="1" outlineLevel="1" x14ac:dyDescent="0.2">
      <c r="B1355" s="52"/>
      <c r="D1355" s="47" t="s">
        <v>42</v>
      </c>
      <c r="E1355" s="53" t="s">
        <v>0</v>
      </c>
      <c r="F1355" s="54" t="s">
        <v>751</v>
      </c>
      <c r="H1355" s="120">
        <v>5.5</v>
      </c>
      <c r="J1355" s="80"/>
      <c r="L1355" s="52"/>
      <c r="M1355" s="55"/>
      <c r="T1355" s="56"/>
      <c r="AT1355" s="53" t="s">
        <v>42</v>
      </c>
      <c r="AU1355" s="53" t="s">
        <v>20</v>
      </c>
      <c r="AV1355" s="5" t="s">
        <v>20</v>
      </c>
      <c r="AW1355" s="5" t="s">
        <v>10</v>
      </c>
      <c r="AX1355" s="5" t="s">
        <v>18</v>
      </c>
      <c r="AY1355" s="53" t="s">
        <v>34</v>
      </c>
    </row>
    <row r="1356" spans="2:65" s="4" customFormat="1" hidden="1" outlineLevel="1" x14ac:dyDescent="0.2">
      <c r="B1356" s="46"/>
      <c r="D1356" s="47" t="s">
        <v>42</v>
      </c>
      <c r="E1356" s="48" t="s">
        <v>0</v>
      </c>
      <c r="F1356" s="49" t="s">
        <v>117</v>
      </c>
      <c r="H1356" s="119" t="s">
        <v>0</v>
      </c>
      <c r="J1356" s="79"/>
      <c r="L1356" s="46"/>
      <c r="M1356" s="50"/>
      <c r="T1356" s="51"/>
      <c r="AT1356" s="48" t="s">
        <v>42</v>
      </c>
      <c r="AU1356" s="48" t="s">
        <v>20</v>
      </c>
      <c r="AV1356" s="4" t="s">
        <v>19</v>
      </c>
      <c r="AW1356" s="4" t="s">
        <v>10</v>
      </c>
      <c r="AX1356" s="4" t="s">
        <v>18</v>
      </c>
      <c r="AY1356" s="48" t="s">
        <v>34</v>
      </c>
    </row>
    <row r="1357" spans="2:65" s="4" customFormat="1" hidden="1" outlineLevel="1" x14ac:dyDescent="0.2">
      <c r="B1357" s="46"/>
      <c r="D1357" s="47" t="s">
        <v>42</v>
      </c>
      <c r="E1357" s="48" t="s">
        <v>0</v>
      </c>
      <c r="F1357" s="49" t="s">
        <v>752</v>
      </c>
      <c r="H1357" s="119" t="s">
        <v>0</v>
      </c>
      <c r="J1357" s="79"/>
      <c r="L1357" s="46"/>
      <c r="M1357" s="50"/>
      <c r="T1357" s="51"/>
      <c r="AT1357" s="48" t="s">
        <v>42</v>
      </c>
      <c r="AU1357" s="48" t="s">
        <v>20</v>
      </c>
      <c r="AV1357" s="4" t="s">
        <v>19</v>
      </c>
      <c r="AW1357" s="4" t="s">
        <v>10</v>
      </c>
      <c r="AX1357" s="4" t="s">
        <v>18</v>
      </c>
      <c r="AY1357" s="48" t="s">
        <v>34</v>
      </c>
    </row>
    <row r="1358" spans="2:65" s="5" customFormat="1" hidden="1" outlineLevel="1" x14ac:dyDescent="0.2">
      <c r="B1358" s="52"/>
      <c r="D1358" s="47" t="s">
        <v>42</v>
      </c>
      <c r="E1358" s="53" t="s">
        <v>0</v>
      </c>
      <c r="F1358" s="54" t="s">
        <v>753</v>
      </c>
      <c r="H1358" s="120">
        <v>22.5</v>
      </c>
      <c r="J1358" s="80"/>
      <c r="L1358" s="52"/>
      <c r="M1358" s="55"/>
      <c r="T1358" s="56"/>
      <c r="AT1358" s="53" t="s">
        <v>42</v>
      </c>
      <c r="AU1358" s="53" t="s">
        <v>20</v>
      </c>
      <c r="AV1358" s="5" t="s">
        <v>20</v>
      </c>
      <c r="AW1358" s="5" t="s">
        <v>10</v>
      </c>
      <c r="AX1358" s="5" t="s">
        <v>18</v>
      </c>
      <c r="AY1358" s="53" t="s">
        <v>34</v>
      </c>
    </row>
    <row r="1359" spans="2:65" s="6" customFormat="1" hidden="1" outlineLevel="1" x14ac:dyDescent="0.2">
      <c r="B1359" s="57"/>
      <c r="D1359" s="47" t="s">
        <v>42</v>
      </c>
      <c r="E1359" s="58" t="s">
        <v>0</v>
      </c>
      <c r="F1359" s="59" t="s">
        <v>53</v>
      </c>
      <c r="H1359" s="121">
        <v>248</v>
      </c>
      <c r="J1359" s="81"/>
      <c r="L1359" s="57"/>
      <c r="M1359" s="60"/>
      <c r="T1359" s="61"/>
      <c r="AT1359" s="58" t="s">
        <v>42</v>
      </c>
      <c r="AU1359" s="58" t="s">
        <v>20</v>
      </c>
      <c r="AV1359" s="6" t="s">
        <v>39</v>
      </c>
      <c r="AW1359" s="6" t="s">
        <v>10</v>
      </c>
      <c r="AX1359" s="6" t="s">
        <v>19</v>
      </c>
      <c r="AY1359" s="58" t="s">
        <v>34</v>
      </c>
    </row>
    <row r="1360" spans="2:65" s="1" customFormat="1" ht="49.15" customHeight="1" collapsed="1" x14ac:dyDescent="0.2">
      <c r="B1360" s="31"/>
      <c r="C1360" s="32">
        <v>159</v>
      </c>
      <c r="D1360" s="32" t="s">
        <v>36</v>
      </c>
      <c r="E1360" s="33" t="s">
        <v>754</v>
      </c>
      <c r="F1360" s="34" t="s">
        <v>755</v>
      </c>
      <c r="G1360" s="35" t="s">
        <v>518</v>
      </c>
      <c r="H1360" s="36">
        <v>5.258</v>
      </c>
      <c r="I1360" s="36"/>
      <c r="J1360" s="69">
        <f t="shared" ref="J1360" si="63">I1360*H1360</f>
        <v>0</v>
      </c>
      <c r="K1360" s="34" t="s">
        <v>38</v>
      </c>
      <c r="L1360" s="12"/>
      <c r="M1360" s="37" t="s">
        <v>0</v>
      </c>
      <c r="N1360" s="38" t="s">
        <v>13</v>
      </c>
      <c r="O1360" s="39">
        <v>1.3049999999999999</v>
      </c>
      <c r="P1360" s="39">
        <f>O1360*H1360</f>
        <v>6.8616899999999994</v>
      </c>
      <c r="Q1360" s="39">
        <v>0</v>
      </c>
      <c r="R1360" s="39">
        <f>Q1360*H1360</f>
        <v>0</v>
      </c>
      <c r="S1360" s="39">
        <v>0</v>
      </c>
      <c r="T1360" s="40">
        <f>S1360*H1360</f>
        <v>0</v>
      </c>
      <c r="AR1360" s="41" t="s">
        <v>171</v>
      </c>
      <c r="AT1360" s="41" t="s">
        <v>36</v>
      </c>
      <c r="AU1360" s="41" t="s">
        <v>20</v>
      </c>
      <c r="AY1360" s="8" t="s">
        <v>34</v>
      </c>
      <c r="BE1360" s="42">
        <f>IF(N1360="základní",J1360,0)</f>
        <v>0</v>
      </c>
      <c r="BF1360" s="42">
        <f>IF(N1360="snížená",J1360,0)</f>
        <v>0</v>
      </c>
      <c r="BG1360" s="42">
        <f>IF(N1360="zákl. přenesená",J1360,0)</f>
        <v>0</v>
      </c>
      <c r="BH1360" s="42">
        <f>IF(N1360="sníž. přenesená",J1360,0)</f>
        <v>0</v>
      </c>
      <c r="BI1360" s="42">
        <f>IF(N1360="nulová",J1360,0)</f>
        <v>0</v>
      </c>
      <c r="BJ1360" s="8" t="s">
        <v>19</v>
      </c>
      <c r="BK1360" s="42">
        <f>ROUND(I1360*H1360,2)</f>
        <v>0</v>
      </c>
      <c r="BL1360" s="8" t="s">
        <v>171</v>
      </c>
      <c r="BM1360" s="41" t="s">
        <v>756</v>
      </c>
    </row>
    <row r="1361" spans="2:65" s="1" customFormat="1" ht="49.15" customHeight="1" x14ac:dyDescent="0.2">
      <c r="B1361" s="31"/>
      <c r="C1361" s="32">
        <v>160</v>
      </c>
      <c r="D1361" s="32" t="s">
        <v>36</v>
      </c>
      <c r="E1361" s="33" t="s">
        <v>757</v>
      </c>
      <c r="F1361" s="34" t="s">
        <v>758</v>
      </c>
      <c r="G1361" s="35" t="s">
        <v>518</v>
      </c>
      <c r="H1361" s="36">
        <v>5.258</v>
      </c>
      <c r="I1361" s="36"/>
      <c r="J1361" s="69">
        <f t="shared" ref="J1361" si="64">I1361*H1361</f>
        <v>0</v>
      </c>
      <c r="K1361" s="34" t="s">
        <v>38</v>
      </c>
      <c r="L1361" s="12"/>
      <c r="M1361" s="37" t="s">
        <v>0</v>
      </c>
      <c r="N1361" s="38" t="s">
        <v>13</v>
      </c>
      <c r="O1361" s="39">
        <v>1.1399999999999999</v>
      </c>
      <c r="P1361" s="39">
        <f>O1361*H1361</f>
        <v>5.9941199999999997</v>
      </c>
      <c r="Q1361" s="39">
        <v>0</v>
      </c>
      <c r="R1361" s="39">
        <f>Q1361*H1361</f>
        <v>0</v>
      </c>
      <c r="S1361" s="39">
        <v>0</v>
      </c>
      <c r="T1361" s="40">
        <f>S1361*H1361</f>
        <v>0</v>
      </c>
      <c r="AR1361" s="41" t="s">
        <v>171</v>
      </c>
      <c r="AT1361" s="41" t="s">
        <v>36</v>
      </c>
      <c r="AU1361" s="41" t="s">
        <v>20</v>
      </c>
      <c r="AY1361" s="8" t="s">
        <v>34</v>
      </c>
      <c r="BE1361" s="42">
        <f>IF(N1361="základní",J1361,0)</f>
        <v>0</v>
      </c>
      <c r="BF1361" s="42">
        <f>IF(N1361="snížená",J1361,0)</f>
        <v>0</v>
      </c>
      <c r="BG1361" s="42">
        <f>IF(N1361="zákl. přenesená",J1361,0)</f>
        <v>0</v>
      </c>
      <c r="BH1361" s="42">
        <f>IF(N1361="sníž. přenesená",J1361,0)</f>
        <v>0</v>
      </c>
      <c r="BI1361" s="42">
        <f>IF(N1361="nulová",J1361,0)</f>
        <v>0</v>
      </c>
      <c r="BJ1361" s="8" t="s">
        <v>19</v>
      </c>
      <c r="BK1361" s="42">
        <f>ROUND(I1361*H1361,2)</f>
        <v>0</v>
      </c>
      <c r="BL1361" s="8" t="s">
        <v>171</v>
      </c>
      <c r="BM1361" s="41" t="s">
        <v>759</v>
      </c>
    </row>
    <row r="1362" spans="2:65" s="3" customFormat="1" ht="22.9" customHeight="1" x14ac:dyDescent="0.2">
      <c r="B1362" s="23"/>
      <c r="D1362" s="24" t="s">
        <v>17</v>
      </c>
      <c r="E1362" s="30" t="s">
        <v>760</v>
      </c>
      <c r="F1362" s="30" t="s">
        <v>761</v>
      </c>
      <c r="H1362" s="118"/>
      <c r="J1362" s="82"/>
      <c r="L1362" s="23"/>
      <c r="M1362" s="25"/>
      <c r="P1362" s="26">
        <f>SUM(P1363:P1400)</f>
        <v>11.612694999999999</v>
      </c>
      <c r="R1362" s="26">
        <f>SUM(R1363:R1400)</f>
        <v>7.5309500000000015E-3</v>
      </c>
      <c r="T1362" s="27">
        <f>SUM(T1363:T1400)</f>
        <v>0</v>
      </c>
      <c r="AR1362" s="24" t="s">
        <v>20</v>
      </c>
      <c r="AT1362" s="28" t="s">
        <v>17</v>
      </c>
      <c r="AU1362" s="28" t="s">
        <v>19</v>
      </c>
      <c r="AY1362" s="24" t="s">
        <v>34</v>
      </c>
      <c r="BK1362" s="29">
        <f>SUM(BK1363:BK1400)</f>
        <v>0</v>
      </c>
    </row>
    <row r="1363" spans="2:65" s="1" customFormat="1" ht="37.9" customHeight="1" x14ac:dyDescent="0.2">
      <c r="B1363" s="31"/>
      <c r="C1363" s="32">
        <v>161</v>
      </c>
      <c r="D1363" s="32" t="s">
        <v>36</v>
      </c>
      <c r="E1363" s="33" t="s">
        <v>762</v>
      </c>
      <c r="F1363" s="34" t="s">
        <v>763</v>
      </c>
      <c r="G1363" s="35" t="s">
        <v>91</v>
      </c>
      <c r="H1363" s="36">
        <v>6.5709999999999997</v>
      </c>
      <c r="I1363" s="36"/>
      <c r="J1363" s="69">
        <f t="shared" ref="J1363" si="65">I1363*H1363</f>
        <v>0</v>
      </c>
      <c r="K1363" s="34" t="s">
        <v>38</v>
      </c>
      <c r="L1363" s="12"/>
      <c r="M1363" s="37" t="s">
        <v>0</v>
      </c>
      <c r="N1363" s="38" t="s">
        <v>13</v>
      </c>
      <c r="O1363" s="39">
        <v>0.11700000000000001</v>
      </c>
      <c r="P1363" s="39">
        <f>O1363*H1363</f>
        <v>0.76880700000000002</v>
      </c>
      <c r="Q1363" s="39">
        <v>6.9999999999999994E-5</v>
      </c>
      <c r="R1363" s="39">
        <f>Q1363*H1363</f>
        <v>4.5996999999999992E-4</v>
      </c>
      <c r="S1363" s="39">
        <v>0</v>
      </c>
      <c r="T1363" s="40">
        <f>S1363*H1363</f>
        <v>0</v>
      </c>
      <c r="AR1363" s="41" t="s">
        <v>171</v>
      </c>
      <c r="AT1363" s="41" t="s">
        <v>36</v>
      </c>
      <c r="AU1363" s="41" t="s">
        <v>20</v>
      </c>
      <c r="AY1363" s="8" t="s">
        <v>34</v>
      </c>
      <c r="BE1363" s="42">
        <f>IF(N1363="základní",J1363,0)</f>
        <v>0</v>
      </c>
      <c r="BF1363" s="42">
        <f>IF(N1363="snížená",J1363,0)</f>
        <v>0</v>
      </c>
      <c r="BG1363" s="42">
        <f>IF(N1363="zákl. přenesená",J1363,0)</f>
        <v>0</v>
      </c>
      <c r="BH1363" s="42">
        <f>IF(N1363="sníž. přenesená",J1363,0)</f>
        <v>0</v>
      </c>
      <c r="BI1363" s="42">
        <f>IF(N1363="nulová",J1363,0)</f>
        <v>0</v>
      </c>
      <c r="BJ1363" s="8" t="s">
        <v>19</v>
      </c>
      <c r="BK1363" s="42">
        <f>ROUND(I1363*H1363,2)</f>
        <v>0</v>
      </c>
      <c r="BL1363" s="8" t="s">
        <v>171</v>
      </c>
      <c r="BM1363" s="41" t="s">
        <v>764</v>
      </c>
    </row>
    <row r="1364" spans="2:65" s="1" customFormat="1" hidden="1" outlineLevel="1" x14ac:dyDescent="0.2">
      <c r="B1364" s="12"/>
      <c r="D1364" s="43" t="s">
        <v>40</v>
      </c>
      <c r="F1364" s="44" t="s">
        <v>765</v>
      </c>
      <c r="H1364" s="42"/>
      <c r="J1364" s="78"/>
      <c r="L1364" s="12"/>
      <c r="M1364" s="45"/>
      <c r="T1364" s="15"/>
      <c r="AT1364" s="8" t="s">
        <v>40</v>
      </c>
      <c r="AU1364" s="8" t="s">
        <v>20</v>
      </c>
    </row>
    <row r="1365" spans="2:65" s="4" customFormat="1" hidden="1" outlineLevel="1" x14ac:dyDescent="0.2">
      <c r="B1365" s="46"/>
      <c r="D1365" s="47" t="s">
        <v>42</v>
      </c>
      <c r="E1365" s="48" t="s">
        <v>0</v>
      </c>
      <c r="F1365" s="49" t="s">
        <v>43</v>
      </c>
      <c r="H1365" s="119" t="s">
        <v>0</v>
      </c>
      <c r="J1365" s="79"/>
      <c r="L1365" s="46"/>
      <c r="M1365" s="50"/>
      <c r="T1365" s="51"/>
      <c r="AT1365" s="48" t="s">
        <v>42</v>
      </c>
      <c r="AU1365" s="48" t="s">
        <v>20</v>
      </c>
      <c r="AV1365" s="4" t="s">
        <v>19</v>
      </c>
      <c r="AW1365" s="4" t="s">
        <v>10</v>
      </c>
      <c r="AX1365" s="4" t="s">
        <v>18</v>
      </c>
      <c r="AY1365" s="48" t="s">
        <v>34</v>
      </c>
    </row>
    <row r="1366" spans="2:65" s="4" customFormat="1" hidden="1" outlineLevel="1" x14ac:dyDescent="0.2">
      <c r="B1366" s="46"/>
      <c r="D1366" s="47" t="s">
        <v>42</v>
      </c>
      <c r="E1366" s="48" t="s">
        <v>0</v>
      </c>
      <c r="F1366" s="49" t="s">
        <v>44</v>
      </c>
      <c r="H1366" s="119" t="s">
        <v>0</v>
      </c>
      <c r="J1366" s="79"/>
      <c r="L1366" s="46"/>
      <c r="M1366" s="50"/>
      <c r="T1366" s="51"/>
      <c r="AT1366" s="48" t="s">
        <v>42</v>
      </c>
      <c r="AU1366" s="48" t="s">
        <v>20</v>
      </c>
      <c r="AV1366" s="4" t="s">
        <v>19</v>
      </c>
      <c r="AW1366" s="4" t="s">
        <v>10</v>
      </c>
      <c r="AX1366" s="4" t="s">
        <v>18</v>
      </c>
      <c r="AY1366" s="48" t="s">
        <v>34</v>
      </c>
    </row>
    <row r="1367" spans="2:65" s="4" customFormat="1" hidden="1" outlineLevel="1" x14ac:dyDescent="0.2">
      <c r="B1367" s="46"/>
      <c r="D1367" s="47" t="s">
        <v>42</v>
      </c>
      <c r="E1367" s="48" t="s">
        <v>0</v>
      </c>
      <c r="F1367" s="49" t="s">
        <v>766</v>
      </c>
      <c r="H1367" s="119" t="s">
        <v>0</v>
      </c>
      <c r="J1367" s="79"/>
      <c r="L1367" s="46"/>
      <c r="M1367" s="50"/>
      <c r="T1367" s="51"/>
      <c r="AT1367" s="48" t="s">
        <v>42</v>
      </c>
      <c r="AU1367" s="48" t="s">
        <v>20</v>
      </c>
      <c r="AV1367" s="4" t="s">
        <v>19</v>
      </c>
      <c r="AW1367" s="4" t="s">
        <v>10</v>
      </c>
      <c r="AX1367" s="4" t="s">
        <v>18</v>
      </c>
      <c r="AY1367" s="48" t="s">
        <v>34</v>
      </c>
    </row>
    <row r="1368" spans="2:65" s="5" customFormat="1" hidden="1" outlineLevel="1" x14ac:dyDescent="0.2">
      <c r="B1368" s="52"/>
      <c r="D1368" s="47" t="s">
        <v>42</v>
      </c>
      <c r="E1368" s="53" t="s">
        <v>0</v>
      </c>
      <c r="F1368" s="54" t="s">
        <v>767</v>
      </c>
      <c r="H1368" s="120">
        <v>2.5710000000000002</v>
      </c>
      <c r="J1368" s="80"/>
      <c r="L1368" s="52"/>
      <c r="M1368" s="55"/>
      <c r="T1368" s="56"/>
      <c r="AT1368" s="53" t="s">
        <v>42</v>
      </c>
      <c r="AU1368" s="53" t="s">
        <v>20</v>
      </c>
      <c r="AV1368" s="5" t="s">
        <v>20</v>
      </c>
      <c r="AW1368" s="5" t="s">
        <v>10</v>
      </c>
      <c r="AX1368" s="5" t="s">
        <v>18</v>
      </c>
      <c r="AY1368" s="53" t="s">
        <v>34</v>
      </c>
    </row>
    <row r="1369" spans="2:65" s="5" customFormat="1" hidden="1" outlineLevel="1" x14ac:dyDescent="0.2">
      <c r="B1369" s="52"/>
      <c r="D1369" s="47" t="s">
        <v>42</v>
      </c>
      <c r="E1369" s="53" t="s">
        <v>0</v>
      </c>
      <c r="F1369" s="54" t="s">
        <v>768</v>
      </c>
      <c r="H1369" s="120">
        <v>4</v>
      </c>
      <c r="J1369" s="80"/>
      <c r="L1369" s="52"/>
      <c r="M1369" s="55"/>
      <c r="T1369" s="56"/>
      <c r="AT1369" s="53" t="s">
        <v>42</v>
      </c>
      <c r="AU1369" s="53" t="s">
        <v>20</v>
      </c>
      <c r="AV1369" s="5" t="s">
        <v>20</v>
      </c>
      <c r="AW1369" s="5" t="s">
        <v>10</v>
      </c>
      <c r="AX1369" s="5" t="s">
        <v>18</v>
      </c>
      <c r="AY1369" s="53" t="s">
        <v>34</v>
      </c>
    </row>
    <row r="1370" spans="2:65" s="6" customFormat="1" hidden="1" outlineLevel="1" x14ac:dyDescent="0.2">
      <c r="B1370" s="57"/>
      <c r="D1370" s="47" t="s">
        <v>42</v>
      </c>
      <c r="E1370" s="58" t="s">
        <v>0</v>
      </c>
      <c r="F1370" s="59" t="s">
        <v>53</v>
      </c>
      <c r="H1370" s="121">
        <v>6.5709999999999997</v>
      </c>
      <c r="J1370" s="81"/>
      <c r="L1370" s="57"/>
      <c r="M1370" s="60"/>
      <c r="T1370" s="61"/>
      <c r="AT1370" s="58" t="s">
        <v>42</v>
      </c>
      <c r="AU1370" s="58" t="s">
        <v>20</v>
      </c>
      <c r="AV1370" s="6" t="s">
        <v>39</v>
      </c>
      <c r="AW1370" s="6" t="s">
        <v>10</v>
      </c>
      <c r="AX1370" s="6" t="s">
        <v>19</v>
      </c>
      <c r="AY1370" s="58" t="s">
        <v>34</v>
      </c>
    </row>
    <row r="1371" spans="2:65" s="1" customFormat="1" ht="24.2" customHeight="1" collapsed="1" x14ac:dyDescent="0.2">
      <c r="B1371" s="31"/>
      <c r="C1371" s="32">
        <v>162</v>
      </c>
      <c r="D1371" s="32" t="s">
        <v>36</v>
      </c>
      <c r="E1371" s="33" t="s">
        <v>769</v>
      </c>
      <c r="F1371" s="34" t="s">
        <v>770</v>
      </c>
      <c r="G1371" s="35" t="s">
        <v>91</v>
      </c>
      <c r="H1371" s="36">
        <v>11.371</v>
      </c>
      <c r="I1371" s="36"/>
      <c r="J1371" s="69">
        <f t="shared" ref="J1371" si="66">I1371*H1371</f>
        <v>0</v>
      </c>
      <c r="K1371" s="34" t="s">
        <v>38</v>
      </c>
      <c r="L1371" s="12"/>
      <c r="M1371" s="37" t="s">
        <v>0</v>
      </c>
      <c r="N1371" s="38" t="s">
        <v>13</v>
      </c>
      <c r="O1371" s="39">
        <v>0.184</v>
      </c>
      <c r="P1371" s="39">
        <f>O1371*H1371</f>
        <v>2.0922640000000001</v>
      </c>
      <c r="Q1371" s="39">
        <v>1.3999999999999999E-4</v>
      </c>
      <c r="R1371" s="39">
        <f>Q1371*H1371</f>
        <v>1.59194E-3</v>
      </c>
      <c r="S1371" s="39">
        <v>0</v>
      </c>
      <c r="T1371" s="40">
        <f>S1371*H1371</f>
        <v>0</v>
      </c>
      <c r="AR1371" s="41" t="s">
        <v>171</v>
      </c>
      <c r="AT1371" s="41" t="s">
        <v>36</v>
      </c>
      <c r="AU1371" s="41" t="s">
        <v>20</v>
      </c>
      <c r="AY1371" s="8" t="s">
        <v>34</v>
      </c>
      <c r="BE1371" s="42">
        <f>IF(N1371="základní",J1371,0)</f>
        <v>0</v>
      </c>
      <c r="BF1371" s="42">
        <f>IF(N1371="snížená",J1371,0)</f>
        <v>0</v>
      </c>
      <c r="BG1371" s="42">
        <f>IF(N1371="zákl. přenesená",J1371,0)</f>
        <v>0</v>
      </c>
      <c r="BH1371" s="42">
        <f>IF(N1371="sníž. přenesená",J1371,0)</f>
        <v>0</v>
      </c>
      <c r="BI1371" s="42">
        <f>IF(N1371="nulová",J1371,0)</f>
        <v>0</v>
      </c>
      <c r="BJ1371" s="8" t="s">
        <v>19</v>
      </c>
      <c r="BK1371" s="42">
        <f>ROUND(I1371*H1371,2)</f>
        <v>0</v>
      </c>
      <c r="BL1371" s="8" t="s">
        <v>171</v>
      </c>
      <c r="BM1371" s="41" t="s">
        <v>771</v>
      </c>
    </row>
    <row r="1372" spans="2:65" s="1" customFormat="1" hidden="1" outlineLevel="1" x14ac:dyDescent="0.2">
      <c r="B1372" s="12"/>
      <c r="D1372" s="43" t="s">
        <v>40</v>
      </c>
      <c r="F1372" s="44" t="s">
        <v>772</v>
      </c>
      <c r="H1372" s="42"/>
      <c r="J1372" s="78"/>
      <c r="L1372" s="12"/>
      <c r="M1372" s="45"/>
      <c r="T1372" s="15"/>
      <c r="AT1372" s="8" t="s">
        <v>40</v>
      </c>
      <c r="AU1372" s="8" t="s">
        <v>20</v>
      </c>
    </row>
    <row r="1373" spans="2:65" s="4" customFormat="1" hidden="1" outlineLevel="1" x14ac:dyDescent="0.2">
      <c r="B1373" s="46"/>
      <c r="D1373" s="47" t="s">
        <v>42</v>
      </c>
      <c r="E1373" s="48" t="s">
        <v>0</v>
      </c>
      <c r="F1373" s="49" t="s">
        <v>43</v>
      </c>
      <c r="H1373" s="119" t="s">
        <v>0</v>
      </c>
      <c r="J1373" s="79"/>
      <c r="L1373" s="46"/>
      <c r="M1373" s="50"/>
      <c r="T1373" s="51"/>
      <c r="AT1373" s="48" t="s">
        <v>42</v>
      </c>
      <c r="AU1373" s="48" t="s">
        <v>20</v>
      </c>
      <c r="AV1373" s="4" t="s">
        <v>19</v>
      </c>
      <c r="AW1373" s="4" t="s">
        <v>10</v>
      </c>
      <c r="AX1373" s="4" t="s">
        <v>18</v>
      </c>
      <c r="AY1373" s="48" t="s">
        <v>34</v>
      </c>
    </row>
    <row r="1374" spans="2:65" s="4" customFormat="1" hidden="1" outlineLevel="1" x14ac:dyDescent="0.2">
      <c r="B1374" s="46"/>
      <c r="D1374" s="47" t="s">
        <v>42</v>
      </c>
      <c r="E1374" s="48" t="s">
        <v>0</v>
      </c>
      <c r="F1374" s="49" t="s">
        <v>44</v>
      </c>
      <c r="H1374" s="119" t="s">
        <v>0</v>
      </c>
      <c r="J1374" s="79"/>
      <c r="L1374" s="46"/>
      <c r="M1374" s="50"/>
      <c r="T1374" s="51"/>
      <c r="AT1374" s="48" t="s">
        <v>42</v>
      </c>
      <c r="AU1374" s="48" t="s">
        <v>20</v>
      </c>
      <c r="AV1374" s="4" t="s">
        <v>19</v>
      </c>
      <c r="AW1374" s="4" t="s">
        <v>10</v>
      </c>
      <c r="AX1374" s="4" t="s">
        <v>18</v>
      </c>
      <c r="AY1374" s="48" t="s">
        <v>34</v>
      </c>
    </row>
    <row r="1375" spans="2:65" s="4" customFormat="1" hidden="1" outlineLevel="1" x14ac:dyDescent="0.2">
      <c r="B1375" s="46"/>
      <c r="D1375" s="47" t="s">
        <v>42</v>
      </c>
      <c r="E1375" s="48" t="s">
        <v>0</v>
      </c>
      <c r="F1375" s="49" t="s">
        <v>766</v>
      </c>
      <c r="H1375" s="119" t="s">
        <v>0</v>
      </c>
      <c r="J1375" s="79"/>
      <c r="L1375" s="46"/>
      <c r="M1375" s="50"/>
      <c r="T1375" s="51"/>
      <c r="AT1375" s="48" t="s">
        <v>42</v>
      </c>
      <c r="AU1375" s="48" t="s">
        <v>20</v>
      </c>
      <c r="AV1375" s="4" t="s">
        <v>19</v>
      </c>
      <c r="AW1375" s="4" t="s">
        <v>10</v>
      </c>
      <c r="AX1375" s="4" t="s">
        <v>18</v>
      </c>
      <c r="AY1375" s="48" t="s">
        <v>34</v>
      </c>
    </row>
    <row r="1376" spans="2:65" s="5" customFormat="1" hidden="1" outlineLevel="1" x14ac:dyDescent="0.2">
      <c r="B1376" s="52"/>
      <c r="D1376" s="47" t="s">
        <v>42</v>
      </c>
      <c r="E1376" s="53" t="s">
        <v>0</v>
      </c>
      <c r="F1376" s="54" t="s">
        <v>767</v>
      </c>
      <c r="H1376" s="120">
        <v>2.5710000000000002</v>
      </c>
      <c r="J1376" s="80"/>
      <c r="L1376" s="52"/>
      <c r="M1376" s="55"/>
      <c r="T1376" s="56"/>
      <c r="AT1376" s="53" t="s">
        <v>42</v>
      </c>
      <c r="AU1376" s="53" t="s">
        <v>20</v>
      </c>
      <c r="AV1376" s="5" t="s">
        <v>20</v>
      </c>
      <c r="AW1376" s="5" t="s">
        <v>10</v>
      </c>
      <c r="AX1376" s="5" t="s">
        <v>18</v>
      </c>
      <c r="AY1376" s="53" t="s">
        <v>34</v>
      </c>
    </row>
    <row r="1377" spans="2:65" s="5" customFormat="1" hidden="1" outlineLevel="1" x14ac:dyDescent="0.2">
      <c r="B1377" s="52"/>
      <c r="D1377" s="47" t="s">
        <v>42</v>
      </c>
      <c r="E1377" s="53" t="s">
        <v>0</v>
      </c>
      <c r="F1377" s="54" t="s">
        <v>768</v>
      </c>
      <c r="H1377" s="120">
        <v>4</v>
      </c>
      <c r="J1377" s="80"/>
      <c r="L1377" s="52"/>
      <c r="M1377" s="55"/>
      <c r="T1377" s="56"/>
      <c r="AT1377" s="53" t="s">
        <v>42</v>
      </c>
      <c r="AU1377" s="53" t="s">
        <v>20</v>
      </c>
      <c r="AV1377" s="5" t="s">
        <v>20</v>
      </c>
      <c r="AW1377" s="5" t="s">
        <v>10</v>
      </c>
      <c r="AX1377" s="5" t="s">
        <v>18</v>
      </c>
      <c r="AY1377" s="53" t="s">
        <v>34</v>
      </c>
    </row>
    <row r="1378" spans="2:65" s="4" customFormat="1" hidden="1" outlineLevel="1" x14ac:dyDescent="0.2">
      <c r="B1378" s="46"/>
      <c r="D1378" s="47" t="s">
        <v>42</v>
      </c>
      <c r="E1378" s="48" t="s">
        <v>0</v>
      </c>
      <c r="F1378" s="49" t="s">
        <v>773</v>
      </c>
      <c r="H1378" s="119" t="s">
        <v>0</v>
      </c>
      <c r="J1378" s="79"/>
      <c r="L1378" s="46"/>
      <c r="M1378" s="50"/>
      <c r="T1378" s="51"/>
      <c r="AT1378" s="48" t="s">
        <v>42</v>
      </c>
      <c r="AU1378" s="48" t="s">
        <v>20</v>
      </c>
      <c r="AV1378" s="4" t="s">
        <v>19</v>
      </c>
      <c r="AW1378" s="4" t="s">
        <v>10</v>
      </c>
      <c r="AX1378" s="4" t="s">
        <v>18</v>
      </c>
      <c r="AY1378" s="48" t="s">
        <v>34</v>
      </c>
    </row>
    <row r="1379" spans="2:65" s="5" customFormat="1" hidden="1" outlineLevel="1" x14ac:dyDescent="0.2">
      <c r="B1379" s="52"/>
      <c r="D1379" s="47" t="s">
        <v>42</v>
      </c>
      <c r="E1379" s="53" t="s">
        <v>0</v>
      </c>
      <c r="F1379" s="54" t="s">
        <v>774</v>
      </c>
      <c r="H1379" s="120">
        <v>4.8</v>
      </c>
      <c r="J1379" s="80"/>
      <c r="L1379" s="52"/>
      <c r="M1379" s="55"/>
      <c r="T1379" s="56"/>
      <c r="AT1379" s="53" t="s">
        <v>42</v>
      </c>
      <c r="AU1379" s="53" t="s">
        <v>20</v>
      </c>
      <c r="AV1379" s="5" t="s">
        <v>20</v>
      </c>
      <c r="AW1379" s="5" t="s">
        <v>10</v>
      </c>
      <c r="AX1379" s="5" t="s">
        <v>18</v>
      </c>
      <c r="AY1379" s="53" t="s">
        <v>34</v>
      </c>
    </row>
    <row r="1380" spans="2:65" s="6" customFormat="1" hidden="1" outlineLevel="1" x14ac:dyDescent="0.2">
      <c r="B1380" s="57"/>
      <c r="D1380" s="47" t="s">
        <v>42</v>
      </c>
      <c r="E1380" s="58" t="s">
        <v>0</v>
      </c>
      <c r="F1380" s="59" t="s">
        <v>53</v>
      </c>
      <c r="H1380" s="121">
        <v>11.371</v>
      </c>
      <c r="J1380" s="81"/>
      <c r="L1380" s="57"/>
      <c r="M1380" s="60"/>
      <c r="T1380" s="61"/>
      <c r="AT1380" s="58" t="s">
        <v>42</v>
      </c>
      <c r="AU1380" s="58" t="s">
        <v>20</v>
      </c>
      <c r="AV1380" s="6" t="s">
        <v>39</v>
      </c>
      <c r="AW1380" s="6" t="s">
        <v>10</v>
      </c>
      <c r="AX1380" s="6" t="s">
        <v>19</v>
      </c>
      <c r="AY1380" s="58" t="s">
        <v>34</v>
      </c>
    </row>
    <row r="1381" spans="2:65" s="1" customFormat="1" ht="24.2" customHeight="1" collapsed="1" x14ac:dyDescent="0.2">
      <c r="B1381" s="31"/>
      <c r="C1381" s="32">
        <v>163</v>
      </c>
      <c r="D1381" s="32" t="s">
        <v>36</v>
      </c>
      <c r="E1381" s="33" t="s">
        <v>775</v>
      </c>
      <c r="F1381" s="34" t="s">
        <v>776</v>
      </c>
      <c r="G1381" s="35" t="s">
        <v>91</v>
      </c>
      <c r="H1381" s="36">
        <v>22.742000000000001</v>
      </c>
      <c r="I1381" s="36"/>
      <c r="J1381" s="69">
        <f t="shared" ref="J1381" si="67">I1381*H1381</f>
        <v>0</v>
      </c>
      <c r="K1381" s="34" t="s">
        <v>38</v>
      </c>
      <c r="L1381" s="12"/>
      <c r="M1381" s="37" t="s">
        <v>0</v>
      </c>
      <c r="N1381" s="38" t="s">
        <v>13</v>
      </c>
      <c r="O1381" s="39">
        <v>0.17199999999999999</v>
      </c>
      <c r="P1381" s="39">
        <f>O1381*H1381</f>
        <v>3.9116239999999998</v>
      </c>
      <c r="Q1381" s="39">
        <v>1.2E-4</v>
      </c>
      <c r="R1381" s="39">
        <f>Q1381*H1381</f>
        <v>2.7290400000000003E-3</v>
      </c>
      <c r="S1381" s="39">
        <v>0</v>
      </c>
      <c r="T1381" s="40">
        <f>S1381*H1381</f>
        <v>0</v>
      </c>
      <c r="AR1381" s="41" t="s">
        <v>171</v>
      </c>
      <c r="AT1381" s="41" t="s">
        <v>36</v>
      </c>
      <c r="AU1381" s="41" t="s">
        <v>20</v>
      </c>
      <c r="AY1381" s="8" t="s">
        <v>34</v>
      </c>
      <c r="BE1381" s="42">
        <f>IF(N1381="základní",J1381,0)</f>
        <v>0</v>
      </c>
      <c r="BF1381" s="42">
        <f>IF(N1381="snížená",J1381,0)</f>
        <v>0</v>
      </c>
      <c r="BG1381" s="42">
        <f>IF(N1381="zákl. přenesená",J1381,0)</f>
        <v>0</v>
      </c>
      <c r="BH1381" s="42">
        <f>IF(N1381="sníž. přenesená",J1381,0)</f>
        <v>0</v>
      </c>
      <c r="BI1381" s="42">
        <f>IF(N1381="nulová",J1381,0)</f>
        <v>0</v>
      </c>
      <c r="BJ1381" s="8" t="s">
        <v>19</v>
      </c>
      <c r="BK1381" s="42">
        <f>ROUND(I1381*H1381,2)</f>
        <v>0</v>
      </c>
      <c r="BL1381" s="8" t="s">
        <v>171</v>
      </c>
      <c r="BM1381" s="41" t="s">
        <v>777</v>
      </c>
    </row>
    <row r="1382" spans="2:65" s="4" customFormat="1" hidden="1" outlineLevel="1" x14ac:dyDescent="0.2">
      <c r="B1382" s="46"/>
      <c r="D1382" s="47" t="s">
        <v>42</v>
      </c>
      <c r="E1382" s="48" t="s">
        <v>0</v>
      </c>
      <c r="F1382" s="49" t="s">
        <v>43</v>
      </c>
      <c r="H1382" s="119" t="s">
        <v>0</v>
      </c>
      <c r="J1382" s="79"/>
      <c r="L1382" s="46"/>
      <c r="M1382" s="50"/>
      <c r="T1382" s="51"/>
      <c r="AT1382" s="48" t="s">
        <v>42</v>
      </c>
      <c r="AU1382" s="48" t="s">
        <v>20</v>
      </c>
      <c r="AV1382" s="4" t="s">
        <v>19</v>
      </c>
      <c r="AW1382" s="4" t="s">
        <v>10</v>
      </c>
      <c r="AX1382" s="4" t="s">
        <v>18</v>
      </c>
      <c r="AY1382" s="48" t="s">
        <v>34</v>
      </c>
    </row>
    <row r="1383" spans="2:65" s="4" customFormat="1" hidden="1" outlineLevel="1" x14ac:dyDescent="0.2">
      <c r="B1383" s="46"/>
      <c r="D1383" s="47" t="s">
        <v>42</v>
      </c>
      <c r="E1383" s="48" t="s">
        <v>0</v>
      </c>
      <c r="F1383" s="49" t="s">
        <v>44</v>
      </c>
      <c r="H1383" s="119" t="s">
        <v>0</v>
      </c>
      <c r="J1383" s="79"/>
      <c r="L1383" s="46"/>
      <c r="M1383" s="50"/>
      <c r="T1383" s="51"/>
      <c r="AT1383" s="48" t="s">
        <v>42</v>
      </c>
      <c r="AU1383" s="48" t="s">
        <v>20</v>
      </c>
      <c r="AV1383" s="4" t="s">
        <v>19</v>
      </c>
      <c r="AW1383" s="4" t="s">
        <v>10</v>
      </c>
      <c r="AX1383" s="4" t="s">
        <v>18</v>
      </c>
      <c r="AY1383" s="48" t="s">
        <v>34</v>
      </c>
    </row>
    <row r="1384" spans="2:65" s="4" customFormat="1" hidden="1" outlineLevel="1" x14ac:dyDescent="0.2">
      <c r="B1384" s="46"/>
      <c r="D1384" s="47" t="s">
        <v>42</v>
      </c>
      <c r="E1384" s="48" t="s">
        <v>0</v>
      </c>
      <c r="F1384" s="49" t="s">
        <v>766</v>
      </c>
      <c r="H1384" s="119" t="s">
        <v>0</v>
      </c>
      <c r="J1384" s="79"/>
      <c r="L1384" s="46"/>
      <c r="M1384" s="50"/>
      <c r="T1384" s="51"/>
      <c r="AT1384" s="48" t="s">
        <v>42</v>
      </c>
      <c r="AU1384" s="48" t="s">
        <v>20</v>
      </c>
      <c r="AV1384" s="4" t="s">
        <v>19</v>
      </c>
      <c r="AW1384" s="4" t="s">
        <v>10</v>
      </c>
      <c r="AX1384" s="4" t="s">
        <v>18</v>
      </c>
      <c r="AY1384" s="48" t="s">
        <v>34</v>
      </c>
    </row>
    <row r="1385" spans="2:65" s="5" customFormat="1" hidden="1" outlineLevel="1" x14ac:dyDescent="0.2">
      <c r="B1385" s="52"/>
      <c r="D1385" s="47" t="s">
        <v>42</v>
      </c>
      <c r="E1385" s="53" t="s">
        <v>0</v>
      </c>
      <c r="F1385" s="54" t="s">
        <v>767</v>
      </c>
      <c r="H1385" s="120">
        <v>2.5710000000000002</v>
      </c>
      <c r="J1385" s="80"/>
      <c r="L1385" s="52"/>
      <c r="M1385" s="55"/>
      <c r="T1385" s="56"/>
      <c r="AT1385" s="53" t="s">
        <v>42</v>
      </c>
      <c r="AU1385" s="53" t="s">
        <v>20</v>
      </c>
      <c r="AV1385" s="5" t="s">
        <v>20</v>
      </c>
      <c r="AW1385" s="5" t="s">
        <v>10</v>
      </c>
      <c r="AX1385" s="5" t="s">
        <v>18</v>
      </c>
      <c r="AY1385" s="53" t="s">
        <v>34</v>
      </c>
    </row>
    <row r="1386" spans="2:65" s="5" customFormat="1" hidden="1" outlineLevel="1" x14ac:dyDescent="0.2">
      <c r="B1386" s="52"/>
      <c r="D1386" s="47" t="s">
        <v>42</v>
      </c>
      <c r="E1386" s="53" t="s">
        <v>0</v>
      </c>
      <c r="F1386" s="54" t="s">
        <v>768</v>
      </c>
      <c r="H1386" s="120">
        <v>4</v>
      </c>
      <c r="J1386" s="80"/>
      <c r="L1386" s="52"/>
      <c r="M1386" s="55"/>
      <c r="T1386" s="56"/>
      <c r="AT1386" s="53" t="s">
        <v>42</v>
      </c>
      <c r="AU1386" s="53" t="s">
        <v>20</v>
      </c>
      <c r="AV1386" s="5" t="s">
        <v>20</v>
      </c>
      <c r="AW1386" s="5" t="s">
        <v>10</v>
      </c>
      <c r="AX1386" s="5" t="s">
        <v>18</v>
      </c>
      <c r="AY1386" s="53" t="s">
        <v>34</v>
      </c>
    </row>
    <row r="1387" spans="2:65" s="4" customFormat="1" hidden="1" outlineLevel="1" x14ac:dyDescent="0.2">
      <c r="B1387" s="46"/>
      <c r="D1387" s="47" t="s">
        <v>42</v>
      </c>
      <c r="E1387" s="48" t="s">
        <v>0</v>
      </c>
      <c r="F1387" s="49" t="s">
        <v>773</v>
      </c>
      <c r="H1387" s="119" t="s">
        <v>0</v>
      </c>
      <c r="J1387" s="79"/>
      <c r="L1387" s="46"/>
      <c r="M1387" s="50"/>
      <c r="T1387" s="51"/>
      <c r="AT1387" s="48" t="s">
        <v>42</v>
      </c>
      <c r="AU1387" s="48" t="s">
        <v>20</v>
      </c>
      <c r="AV1387" s="4" t="s">
        <v>19</v>
      </c>
      <c r="AW1387" s="4" t="s">
        <v>10</v>
      </c>
      <c r="AX1387" s="4" t="s">
        <v>18</v>
      </c>
      <c r="AY1387" s="48" t="s">
        <v>34</v>
      </c>
    </row>
    <row r="1388" spans="2:65" s="5" customFormat="1" hidden="1" outlineLevel="1" x14ac:dyDescent="0.2">
      <c r="B1388" s="52"/>
      <c r="D1388" s="47" t="s">
        <v>42</v>
      </c>
      <c r="E1388" s="53" t="s">
        <v>0</v>
      </c>
      <c r="F1388" s="54" t="s">
        <v>774</v>
      </c>
      <c r="H1388" s="120">
        <v>4.8</v>
      </c>
      <c r="J1388" s="80"/>
      <c r="L1388" s="52"/>
      <c r="M1388" s="55"/>
      <c r="T1388" s="56"/>
      <c r="AT1388" s="53" t="s">
        <v>42</v>
      </c>
      <c r="AU1388" s="53" t="s">
        <v>20</v>
      </c>
      <c r="AV1388" s="5" t="s">
        <v>20</v>
      </c>
      <c r="AW1388" s="5" t="s">
        <v>10</v>
      </c>
      <c r="AX1388" s="5" t="s">
        <v>18</v>
      </c>
      <c r="AY1388" s="53" t="s">
        <v>34</v>
      </c>
    </row>
    <row r="1389" spans="2:65" s="6" customFormat="1" hidden="1" outlineLevel="1" x14ac:dyDescent="0.2">
      <c r="B1389" s="57"/>
      <c r="D1389" s="47" t="s">
        <v>42</v>
      </c>
      <c r="E1389" s="58" t="s">
        <v>0</v>
      </c>
      <c r="F1389" s="59" t="s">
        <v>53</v>
      </c>
      <c r="H1389" s="121">
        <v>11.371</v>
      </c>
      <c r="J1389" s="81"/>
      <c r="L1389" s="57"/>
      <c r="M1389" s="60"/>
      <c r="T1389" s="61"/>
      <c r="AT1389" s="58" t="s">
        <v>42</v>
      </c>
      <c r="AU1389" s="58" t="s">
        <v>20</v>
      </c>
      <c r="AV1389" s="6" t="s">
        <v>39</v>
      </c>
      <c r="AW1389" s="6" t="s">
        <v>10</v>
      </c>
      <c r="AX1389" s="6" t="s">
        <v>19</v>
      </c>
      <c r="AY1389" s="58" t="s">
        <v>34</v>
      </c>
    </row>
    <row r="1390" spans="2:65" s="5" customFormat="1" hidden="1" outlineLevel="1" x14ac:dyDescent="0.2">
      <c r="B1390" s="52"/>
      <c r="D1390" s="47" t="s">
        <v>42</v>
      </c>
      <c r="F1390" s="54" t="s">
        <v>778</v>
      </c>
      <c r="H1390" s="120">
        <v>22.742000000000001</v>
      </c>
      <c r="J1390" s="80"/>
      <c r="L1390" s="52"/>
      <c r="M1390" s="55"/>
      <c r="T1390" s="56"/>
      <c r="AT1390" s="53" t="s">
        <v>42</v>
      </c>
      <c r="AU1390" s="53" t="s">
        <v>20</v>
      </c>
      <c r="AV1390" s="5" t="s">
        <v>20</v>
      </c>
      <c r="AW1390" s="5" t="s">
        <v>1</v>
      </c>
      <c r="AX1390" s="5" t="s">
        <v>19</v>
      </c>
      <c r="AY1390" s="53" t="s">
        <v>34</v>
      </c>
    </row>
    <row r="1391" spans="2:65" s="1" customFormat="1" ht="24.2" customHeight="1" collapsed="1" x14ac:dyDescent="0.2">
      <c r="B1391" s="31"/>
      <c r="C1391" s="32">
        <v>164</v>
      </c>
      <c r="D1391" s="32" t="s">
        <v>36</v>
      </c>
      <c r="E1391" s="33" t="s">
        <v>779</v>
      </c>
      <c r="F1391" s="34" t="s">
        <v>780</v>
      </c>
      <c r="G1391" s="35" t="s">
        <v>374</v>
      </c>
      <c r="H1391" s="36">
        <v>55</v>
      </c>
      <c r="I1391" s="36"/>
      <c r="J1391" s="69">
        <f t="shared" ref="J1391" si="68">I1391*H1391</f>
        <v>0</v>
      </c>
      <c r="K1391" s="34" t="s">
        <v>38</v>
      </c>
      <c r="L1391" s="12"/>
      <c r="M1391" s="37" t="s">
        <v>0</v>
      </c>
      <c r="N1391" s="38" t="s">
        <v>13</v>
      </c>
      <c r="O1391" s="39">
        <v>2.8000000000000001E-2</v>
      </c>
      <c r="P1391" s="39">
        <f>O1391*H1391</f>
        <v>1.54</v>
      </c>
      <c r="Q1391" s="39">
        <v>2.0000000000000002E-5</v>
      </c>
      <c r="R1391" s="39">
        <f>Q1391*H1391</f>
        <v>1.1000000000000001E-3</v>
      </c>
      <c r="S1391" s="39">
        <v>0</v>
      </c>
      <c r="T1391" s="40">
        <f>S1391*H1391</f>
        <v>0</v>
      </c>
      <c r="AR1391" s="41" t="s">
        <v>171</v>
      </c>
      <c r="AT1391" s="41" t="s">
        <v>36</v>
      </c>
      <c r="AU1391" s="41" t="s">
        <v>20</v>
      </c>
      <c r="AY1391" s="8" t="s">
        <v>34</v>
      </c>
      <c r="BE1391" s="42">
        <f>IF(N1391="základní",J1391,0)</f>
        <v>0</v>
      </c>
      <c r="BF1391" s="42">
        <f>IF(N1391="snížená",J1391,0)</f>
        <v>0</v>
      </c>
      <c r="BG1391" s="42">
        <f>IF(N1391="zákl. přenesená",J1391,0)</f>
        <v>0</v>
      </c>
      <c r="BH1391" s="42">
        <f>IF(N1391="sníž. přenesená",J1391,0)</f>
        <v>0</v>
      </c>
      <c r="BI1391" s="42">
        <f>IF(N1391="nulová",J1391,0)</f>
        <v>0</v>
      </c>
      <c r="BJ1391" s="8" t="s">
        <v>19</v>
      </c>
      <c r="BK1391" s="42">
        <f>ROUND(I1391*H1391,2)</f>
        <v>0</v>
      </c>
      <c r="BL1391" s="8" t="s">
        <v>171</v>
      </c>
      <c r="BM1391" s="41" t="s">
        <v>781</v>
      </c>
    </row>
    <row r="1392" spans="2:65" s="1" customFormat="1" hidden="1" outlineLevel="1" x14ac:dyDescent="0.2">
      <c r="B1392" s="12"/>
      <c r="D1392" s="43" t="s">
        <v>40</v>
      </c>
      <c r="F1392" s="44" t="s">
        <v>782</v>
      </c>
      <c r="H1392" s="42"/>
      <c r="J1392" s="78"/>
      <c r="L1392" s="12"/>
      <c r="M1392" s="45"/>
      <c r="T1392" s="15"/>
      <c r="AT1392" s="8" t="s">
        <v>40</v>
      </c>
      <c r="AU1392" s="8" t="s">
        <v>20</v>
      </c>
    </row>
    <row r="1393" spans="2:65" s="4" customFormat="1" hidden="1" outlineLevel="1" x14ac:dyDescent="0.2">
      <c r="B1393" s="46"/>
      <c r="D1393" s="47" t="s">
        <v>42</v>
      </c>
      <c r="E1393" s="48" t="s">
        <v>0</v>
      </c>
      <c r="F1393" s="49" t="s">
        <v>43</v>
      </c>
      <c r="H1393" s="119" t="s">
        <v>0</v>
      </c>
      <c r="J1393" s="79"/>
      <c r="L1393" s="46"/>
      <c r="M1393" s="50"/>
      <c r="T1393" s="51"/>
      <c r="AT1393" s="48" t="s">
        <v>42</v>
      </c>
      <c r="AU1393" s="48" t="s">
        <v>20</v>
      </c>
      <c r="AV1393" s="4" t="s">
        <v>19</v>
      </c>
      <c r="AW1393" s="4" t="s">
        <v>10</v>
      </c>
      <c r="AX1393" s="4" t="s">
        <v>18</v>
      </c>
      <c r="AY1393" s="48" t="s">
        <v>34</v>
      </c>
    </row>
    <row r="1394" spans="2:65" s="4" customFormat="1" hidden="1" outlineLevel="1" x14ac:dyDescent="0.2">
      <c r="B1394" s="46"/>
      <c r="D1394" s="47" t="s">
        <v>42</v>
      </c>
      <c r="E1394" s="48" t="s">
        <v>0</v>
      </c>
      <c r="F1394" s="49" t="s">
        <v>783</v>
      </c>
      <c r="H1394" s="119" t="s">
        <v>0</v>
      </c>
      <c r="J1394" s="79"/>
      <c r="L1394" s="46"/>
      <c r="M1394" s="50"/>
      <c r="T1394" s="51"/>
      <c r="AT1394" s="48" t="s">
        <v>42</v>
      </c>
      <c r="AU1394" s="48" t="s">
        <v>20</v>
      </c>
      <c r="AV1394" s="4" t="s">
        <v>19</v>
      </c>
      <c r="AW1394" s="4" t="s">
        <v>10</v>
      </c>
      <c r="AX1394" s="4" t="s">
        <v>18</v>
      </c>
      <c r="AY1394" s="48" t="s">
        <v>34</v>
      </c>
    </row>
    <row r="1395" spans="2:65" s="5" customFormat="1" hidden="1" outlineLevel="1" x14ac:dyDescent="0.2">
      <c r="B1395" s="52"/>
      <c r="D1395" s="47" t="s">
        <v>42</v>
      </c>
      <c r="E1395" s="53" t="s">
        <v>0</v>
      </c>
      <c r="F1395" s="54" t="s">
        <v>784</v>
      </c>
      <c r="H1395" s="120">
        <v>20</v>
      </c>
      <c r="J1395" s="80"/>
      <c r="L1395" s="52"/>
      <c r="M1395" s="55"/>
      <c r="T1395" s="56"/>
      <c r="AT1395" s="53" t="s">
        <v>42</v>
      </c>
      <c r="AU1395" s="53" t="s">
        <v>20</v>
      </c>
      <c r="AV1395" s="5" t="s">
        <v>20</v>
      </c>
      <c r="AW1395" s="5" t="s">
        <v>10</v>
      </c>
      <c r="AX1395" s="5" t="s">
        <v>19</v>
      </c>
      <c r="AY1395" s="53" t="s">
        <v>34</v>
      </c>
    </row>
    <row r="1396" spans="2:65" s="1" customFormat="1" ht="33" customHeight="1" collapsed="1" x14ac:dyDescent="0.2">
      <c r="B1396" s="31"/>
      <c r="C1396" s="32">
        <v>165</v>
      </c>
      <c r="D1396" s="32" t="s">
        <v>36</v>
      </c>
      <c r="E1396" s="33" t="s">
        <v>785</v>
      </c>
      <c r="F1396" s="34" t="s">
        <v>786</v>
      </c>
      <c r="G1396" s="35" t="s">
        <v>374</v>
      </c>
      <c r="H1396" s="36">
        <v>55</v>
      </c>
      <c r="I1396" s="36"/>
      <c r="J1396" s="69">
        <f t="shared" ref="J1396" si="69">I1396*H1396</f>
        <v>0</v>
      </c>
      <c r="K1396" s="34" t="s">
        <v>38</v>
      </c>
      <c r="L1396" s="12"/>
      <c r="M1396" s="37" t="s">
        <v>0</v>
      </c>
      <c r="N1396" s="38" t="s">
        <v>13</v>
      </c>
      <c r="O1396" s="39">
        <v>0.06</v>
      </c>
      <c r="P1396" s="39">
        <f>O1396*H1396</f>
        <v>3.3</v>
      </c>
      <c r="Q1396" s="39">
        <v>3.0000000000000001E-5</v>
      </c>
      <c r="R1396" s="39">
        <f>Q1396*H1396</f>
        <v>1.65E-3</v>
      </c>
      <c r="S1396" s="39">
        <v>0</v>
      </c>
      <c r="T1396" s="40">
        <f>S1396*H1396</f>
        <v>0</v>
      </c>
      <c r="AR1396" s="41" t="s">
        <v>171</v>
      </c>
      <c r="AT1396" s="41" t="s">
        <v>36</v>
      </c>
      <c r="AU1396" s="41" t="s">
        <v>20</v>
      </c>
      <c r="AY1396" s="8" t="s">
        <v>34</v>
      </c>
      <c r="BE1396" s="42">
        <f>IF(N1396="základní",J1396,0)</f>
        <v>0</v>
      </c>
      <c r="BF1396" s="42">
        <f>IF(N1396="snížená",J1396,0)</f>
        <v>0</v>
      </c>
      <c r="BG1396" s="42">
        <f>IF(N1396="zákl. přenesená",J1396,0)</f>
        <v>0</v>
      </c>
      <c r="BH1396" s="42">
        <f>IF(N1396="sníž. přenesená",J1396,0)</f>
        <v>0</v>
      </c>
      <c r="BI1396" s="42">
        <f>IF(N1396="nulová",J1396,0)</f>
        <v>0</v>
      </c>
      <c r="BJ1396" s="8" t="s">
        <v>19</v>
      </c>
      <c r="BK1396" s="42">
        <f>ROUND(I1396*H1396,2)</f>
        <v>0</v>
      </c>
      <c r="BL1396" s="8" t="s">
        <v>171</v>
      </c>
      <c r="BM1396" s="41" t="s">
        <v>787</v>
      </c>
    </row>
    <row r="1397" spans="2:65" s="1" customFormat="1" hidden="1" outlineLevel="1" x14ac:dyDescent="0.2">
      <c r="B1397" s="12"/>
      <c r="D1397" s="43" t="s">
        <v>40</v>
      </c>
      <c r="F1397" s="44" t="s">
        <v>788</v>
      </c>
      <c r="H1397" s="42"/>
      <c r="J1397" s="78"/>
      <c r="L1397" s="12"/>
      <c r="M1397" s="45"/>
      <c r="T1397" s="15"/>
      <c r="AT1397" s="8" t="s">
        <v>40</v>
      </c>
      <c r="AU1397" s="8" t="s">
        <v>20</v>
      </c>
    </row>
    <row r="1398" spans="2:65" s="4" customFormat="1" hidden="1" outlineLevel="1" x14ac:dyDescent="0.2">
      <c r="B1398" s="46"/>
      <c r="D1398" s="47" t="s">
        <v>42</v>
      </c>
      <c r="E1398" s="48" t="s">
        <v>0</v>
      </c>
      <c r="F1398" s="49" t="s">
        <v>43</v>
      </c>
      <c r="H1398" s="119" t="s">
        <v>0</v>
      </c>
      <c r="J1398" s="79"/>
      <c r="L1398" s="46"/>
      <c r="M1398" s="50"/>
      <c r="T1398" s="51"/>
      <c r="AT1398" s="48" t="s">
        <v>42</v>
      </c>
      <c r="AU1398" s="48" t="s">
        <v>20</v>
      </c>
      <c r="AV1398" s="4" t="s">
        <v>19</v>
      </c>
      <c r="AW1398" s="4" t="s">
        <v>10</v>
      </c>
      <c r="AX1398" s="4" t="s">
        <v>18</v>
      </c>
      <c r="AY1398" s="48" t="s">
        <v>34</v>
      </c>
    </row>
    <row r="1399" spans="2:65" s="4" customFormat="1" hidden="1" outlineLevel="1" x14ac:dyDescent="0.2">
      <c r="B1399" s="46"/>
      <c r="D1399" s="47" t="s">
        <v>42</v>
      </c>
      <c r="E1399" s="48" t="s">
        <v>0</v>
      </c>
      <c r="F1399" s="49" t="s">
        <v>783</v>
      </c>
      <c r="H1399" s="119" t="s">
        <v>0</v>
      </c>
      <c r="J1399" s="79"/>
      <c r="L1399" s="46"/>
      <c r="M1399" s="50"/>
      <c r="T1399" s="51"/>
      <c r="AT1399" s="48" t="s">
        <v>42</v>
      </c>
      <c r="AU1399" s="48" t="s">
        <v>20</v>
      </c>
      <c r="AV1399" s="4" t="s">
        <v>19</v>
      </c>
      <c r="AW1399" s="4" t="s">
        <v>10</v>
      </c>
      <c r="AX1399" s="4" t="s">
        <v>18</v>
      </c>
      <c r="AY1399" s="48" t="s">
        <v>34</v>
      </c>
    </row>
    <row r="1400" spans="2:65" s="5" customFormat="1" hidden="1" outlineLevel="1" x14ac:dyDescent="0.2">
      <c r="B1400" s="52"/>
      <c r="D1400" s="47" t="s">
        <v>42</v>
      </c>
      <c r="E1400" s="53" t="s">
        <v>0</v>
      </c>
      <c r="F1400" s="54" t="s">
        <v>784</v>
      </c>
      <c r="H1400" s="120">
        <v>20</v>
      </c>
      <c r="J1400" s="80"/>
      <c r="L1400" s="52"/>
      <c r="M1400" s="55"/>
      <c r="T1400" s="56"/>
      <c r="AT1400" s="53" t="s">
        <v>42</v>
      </c>
      <c r="AU1400" s="53" t="s">
        <v>20</v>
      </c>
      <c r="AV1400" s="5" t="s">
        <v>20</v>
      </c>
      <c r="AW1400" s="5" t="s">
        <v>10</v>
      </c>
      <c r="AX1400" s="5" t="s">
        <v>19</v>
      </c>
      <c r="AY1400" s="53" t="s">
        <v>34</v>
      </c>
    </row>
    <row r="1401" spans="2:65" s="3" customFormat="1" ht="22.9" customHeight="1" collapsed="1" x14ac:dyDescent="0.2">
      <c r="B1401" s="23"/>
      <c r="D1401" s="24" t="s">
        <v>17</v>
      </c>
      <c r="E1401" s="30" t="s">
        <v>789</v>
      </c>
      <c r="F1401" s="30" t="s">
        <v>790</v>
      </c>
      <c r="H1401" s="118"/>
      <c r="J1401" s="82"/>
      <c r="L1401" s="23"/>
      <c r="M1401" s="25"/>
      <c r="P1401" s="26">
        <f>SUM(P1402:P1476)</f>
        <v>140.65254000000002</v>
      </c>
      <c r="R1401" s="26">
        <f>SUM(R1402:R1476)</f>
        <v>0.36747060000000004</v>
      </c>
      <c r="T1401" s="27">
        <f>SUM(T1402:T1476)</f>
        <v>0.19007099999999999</v>
      </c>
      <c r="AR1401" s="24" t="s">
        <v>20</v>
      </c>
      <c r="AT1401" s="28" t="s">
        <v>17</v>
      </c>
      <c r="AU1401" s="28" t="s">
        <v>19</v>
      </c>
      <c r="AY1401" s="24" t="s">
        <v>34</v>
      </c>
      <c r="BK1401" s="29">
        <f>SUM(BK1402:BK1476)</f>
        <v>0</v>
      </c>
    </row>
    <row r="1402" spans="2:65" s="1" customFormat="1" ht="24.2" customHeight="1" x14ac:dyDescent="0.2">
      <c r="B1402" s="31"/>
      <c r="C1402" s="32">
        <v>166</v>
      </c>
      <c r="D1402" s="32" t="s">
        <v>36</v>
      </c>
      <c r="E1402" s="33" t="s">
        <v>791</v>
      </c>
      <c r="F1402" s="34" t="s">
        <v>792</v>
      </c>
      <c r="G1402" s="35" t="s">
        <v>91</v>
      </c>
      <c r="H1402" s="36">
        <v>1267.1400000000001</v>
      </c>
      <c r="I1402" s="36"/>
      <c r="J1402" s="69">
        <f t="shared" ref="J1402" si="70">I1402*H1402</f>
        <v>0</v>
      </c>
      <c r="K1402" s="34" t="s">
        <v>38</v>
      </c>
      <c r="L1402" s="12"/>
      <c r="M1402" s="37" t="s">
        <v>0</v>
      </c>
      <c r="N1402" s="38" t="s">
        <v>13</v>
      </c>
      <c r="O1402" s="39">
        <v>1.2E-2</v>
      </c>
      <c r="P1402" s="39">
        <f>O1402*H1402</f>
        <v>15.205680000000001</v>
      </c>
      <c r="Q1402" s="39">
        <v>0</v>
      </c>
      <c r="R1402" s="39">
        <f>Q1402*H1402</f>
        <v>0</v>
      </c>
      <c r="S1402" s="39">
        <v>0</v>
      </c>
      <c r="T1402" s="40">
        <f>S1402*H1402</f>
        <v>0</v>
      </c>
      <c r="AR1402" s="41" t="s">
        <v>171</v>
      </c>
      <c r="AT1402" s="41" t="s">
        <v>36</v>
      </c>
      <c r="AU1402" s="41" t="s">
        <v>20</v>
      </c>
      <c r="AY1402" s="8" t="s">
        <v>34</v>
      </c>
      <c r="BE1402" s="42">
        <f>IF(N1402="základní",J1402,0)</f>
        <v>0</v>
      </c>
      <c r="BF1402" s="42">
        <f>IF(N1402="snížená",J1402,0)</f>
        <v>0</v>
      </c>
      <c r="BG1402" s="42">
        <f>IF(N1402="zákl. přenesená",J1402,0)</f>
        <v>0</v>
      </c>
      <c r="BH1402" s="42">
        <f>IF(N1402="sníž. přenesená",J1402,0)</f>
        <v>0</v>
      </c>
      <c r="BI1402" s="42">
        <f>IF(N1402="nulová",J1402,0)</f>
        <v>0</v>
      </c>
      <c r="BJ1402" s="8" t="s">
        <v>19</v>
      </c>
      <c r="BK1402" s="42">
        <f>ROUND(I1402*H1402,2)</f>
        <v>0</v>
      </c>
      <c r="BL1402" s="8" t="s">
        <v>171</v>
      </c>
      <c r="BM1402" s="41" t="s">
        <v>793</v>
      </c>
    </row>
    <row r="1403" spans="2:65" s="1" customFormat="1" hidden="1" outlineLevel="1" x14ac:dyDescent="0.2">
      <c r="B1403" s="12"/>
      <c r="D1403" s="43" t="s">
        <v>40</v>
      </c>
      <c r="F1403" s="44" t="s">
        <v>794</v>
      </c>
      <c r="H1403" s="42"/>
      <c r="J1403" s="78"/>
      <c r="L1403" s="12"/>
      <c r="M1403" s="45"/>
      <c r="T1403" s="15"/>
      <c r="AT1403" s="8" t="s">
        <v>40</v>
      </c>
      <c r="AU1403" s="8" t="s">
        <v>20</v>
      </c>
    </row>
    <row r="1404" spans="2:65" s="4" customFormat="1" hidden="1" outlineLevel="1" x14ac:dyDescent="0.2">
      <c r="B1404" s="46"/>
      <c r="D1404" s="47" t="s">
        <v>42</v>
      </c>
      <c r="E1404" s="48" t="s">
        <v>0</v>
      </c>
      <c r="F1404" s="49" t="s">
        <v>795</v>
      </c>
      <c r="H1404" s="119" t="s">
        <v>0</v>
      </c>
      <c r="J1404" s="79"/>
      <c r="L1404" s="46"/>
      <c r="M1404" s="50"/>
      <c r="T1404" s="51"/>
      <c r="AT1404" s="48" t="s">
        <v>42</v>
      </c>
      <c r="AU1404" s="48" t="s">
        <v>20</v>
      </c>
      <c r="AV1404" s="4" t="s">
        <v>19</v>
      </c>
      <c r="AW1404" s="4" t="s">
        <v>10</v>
      </c>
      <c r="AX1404" s="4" t="s">
        <v>18</v>
      </c>
      <c r="AY1404" s="48" t="s">
        <v>34</v>
      </c>
    </row>
    <row r="1405" spans="2:65" s="4" customFormat="1" hidden="1" outlineLevel="1" x14ac:dyDescent="0.2">
      <c r="B1405" s="46"/>
      <c r="D1405" s="47" t="s">
        <v>42</v>
      </c>
      <c r="E1405" s="48" t="s">
        <v>0</v>
      </c>
      <c r="F1405" s="49" t="s">
        <v>796</v>
      </c>
      <c r="H1405" s="119" t="s">
        <v>0</v>
      </c>
      <c r="J1405" s="79"/>
      <c r="L1405" s="46"/>
      <c r="M1405" s="50"/>
      <c r="T1405" s="51"/>
      <c r="AT1405" s="48" t="s">
        <v>42</v>
      </c>
      <c r="AU1405" s="48" t="s">
        <v>20</v>
      </c>
      <c r="AV1405" s="4" t="s">
        <v>19</v>
      </c>
      <c r="AW1405" s="4" t="s">
        <v>10</v>
      </c>
      <c r="AX1405" s="4" t="s">
        <v>18</v>
      </c>
      <c r="AY1405" s="48" t="s">
        <v>34</v>
      </c>
    </row>
    <row r="1406" spans="2:65" s="5" customFormat="1" hidden="1" outlineLevel="1" x14ac:dyDescent="0.2">
      <c r="B1406" s="52"/>
      <c r="D1406" s="47" t="s">
        <v>42</v>
      </c>
      <c r="E1406" s="53" t="s">
        <v>0</v>
      </c>
      <c r="F1406" s="54" t="s">
        <v>797</v>
      </c>
      <c r="H1406" s="120">
        <v>413.34</v>
      </c>
      <c r="J1406" s="80"/>
      <c r="L1406" s="52"/>
      <c r="M1406" s="55"/>
      <c r="T1406" s="56"/>
      <c r="AT1406" s="53" t="s">
        <v>42</v>
      </c>
      <c r="AU1406" s="53" t="s">
        <v>20</v>
      </c>
      <c r="AV1406" s="5" t="s">
        <v>20</v>
      </c>
      <c r="AW1406" s="5" t="s">
        <v>10</v>
      </c>
      <c r="AX1406" s="5" t="s">
        <v>18</v>
      </c>
      <c r="AY1406" s="53" t="s">
        <v>34</v>
      </c>
    </row>
    <row r="1407" spans="2:65" s="5" customFormat="1" hidden="1" outlineLevel="1" x14ac:dyDescent="0.2">
      <c r="B1407" s="52"/>
      <c r="D1407" s="47" t="s">
        <v>42</v>
      </c>
      <c r="E1407" s="53" t="s">
        <v>0</v>
      </c>
      <c r="F1407" s="54" t="s">
        <v>798</v>
      </c>
      <c r="H1407" s="120">
        <v>23.76</v>
      </c>
      <c r="J1407" s="80"/>
      <c r="L1407" s="52"/>
      <c r="M1407" s="55"/>
      <c r="T1407" s="56"/>
      <c r="AT1407" s="53" t="s">
        <v>42</v>
      </c>
      <c r="AU1407" s="53" t="s">
        <v>20</v>
      </c>
      <c r="AV1407" s="5" t="s">
        <v>20</v>
      </c>
      <c r="AW1407" s="5" t="s">
        <v>10</v>
      </c>
      <c r="AX1407" s="5" t="s">
        <v>18</v>
      </c>
      <c r="AY1407" s="53" t="s">
        <v>34</v>
      </c>
    </row>
    <row r="1408" spans="2:65" s="5" customFormat="1" hidden="1" outlineLevel="1" x14ac:dyDescent="0.2">
      <c r="B1408" s="52"/>
      <c r="D1408" s="47" t="s">
        <v>42</v>
      </c>
      <c r="E1408" s="53" t="s">
        <v>0</v>
      </c>
      <c r="F1408" s="54" t="s">
        <v>799</v>
      </c>
      <c r="H1408" s="120">
        <v>43.64</v>
      </c>
      <c r="J1408" s="80"/>
      <c r="L1408" s="52"/>
      <c r="M1408" s="55"/>
      <c r="T1408" s="56"/>
      <c r="AT1408" s="53" t="s">
        <v>42</v>
      </c>
      <c r="AU1408" s="53" t="s">
        <v>20</v>
      </c>
      <c r="AV1408" s="5" t="s">
        <v>20</v>
      </c>
      <c r="AW1408" s="5" t="s">
        <v>10</v>
      </c>
      <c r="AX1408" s="5" t="s">
        <v>18</v>
      </c>
      <c r="AY1408" s="53" t="s">
        <v>34</v>
      </c>
    </row>
    <row r="1409" spans="2:51" s="5" customFormat="1" hidden="1" outlineLevel="1" x14ac:dyDescent="0.2">
      <c r="B1409" s="52"/>
      <c r="D1409" s="47" t="s">
        <v>42</v>
      </c>
      <c r="E1409" s="53" t="s">
        <v>0</v>
      </c>
      <c r="F1409" s="54" t="s">
        <v>800</v>
      </c>
      <c r="H1409" s="120">
        <v>57.72</v>
      </c>
      <c r="J1409" s="80"/>
      <c r="L1409" s="52"/>
      <c r="M1409" s="55"/>
      <c r="T1409" s="56"/>
      <c r="AT1409" s="53" t="s">
        <v>42</v>
      </c>
      <c r="AU1409" s="53" t="s">
        <v>20</v>
      </c>
      <c r="AV1409" s="5" t="s">
        <v>20</v>
      </c>
      <c r="AW1409" s="5" t="s">
        <v>10</v>
      </c>
      <c r="AX1409" s="5" t="s">
        <v>18</v>
      </c>
      <c r="AY1409" s="53" t="s">
        <v>34</v>
      </c>
    </row>
    <row r="1410" spans="2:51" s="5" customFormat="1" hidden="1" outlineLevel="1" x14ac:dyDescent="0.2">
      <c r="B1410" s="52"/>
      <c r="D1410" s="47" t="s">
        <v>42</v>
      </c>
      <c r="E1410" s="53" t="s">
        <v>0</v>
      </c>
      <c r="F1410" s="54" t="s">
        <v>801</v>
      </c>
      <c r="H1410" s="120">
        <v>111.16</v>
      </c>
      <c r="J1410" s="80"/>
      <c r="L1410" s="52"/>
      <c r="M1410" s="55"/>
      <c r="T1410" s="56"/>
      <c r="AT1410" s="53" t="s">
        <v>42</v>
      </c>
      <c r="AU1410" s="53" t="s">
        <v>20</v>
      </c>
      <c r="AV1410" s="5" t="s">
        <v>20</v>
      </c>
      <c r="AW1410" s="5" t="s">
        <v>10</v>
      </c>
      <c r="AX1410" s="5" t="s">
        <v>18</v>
      </c>
      <c r="AY1410" s="53" t="s">
        <v>34</v>
      </c>
    </row>
    <row r="1411" spans="2:51" s="5" customFormat="1" ht="22.5" hidden="1" outlineLevel="1" x14ac:dyDescent="0.2">
      <c r="B1411" s="52"/>
      <c r="D1411" s="47" t="s">
        <v>42</v>
      </c>
      <c r="E1411" s="53" t="s">
        <v>0</v>
      </c>
      <c r="F1411" s="54" t="s">
        <v>802</v>
      </c>
      <c r="H1411" s="120">
        <v>48.12</v>
      </c>
      <c r="J1411" s="80"/>
      <c r="L1411" s="52"/>
      <c r="M1411" s="55"/>
      <c r="T1411" s="56"/>
      <c r="AT1411" s="53" t="s">
        <v>42</v>
      </c>
      <c r="AU1411" s="53" t="s">
        <v>20</v>
      </c>
      <c r="AV1411" s="5" t="s">
        <v>20</v>
      </c>
      <c r="AW1411" s="5" t="s">
        <v>10</v>
      </c>
      <c r="AX1411" s="5" t="s">
        <v>18</v>
      </c>
      <c r="AY1411" s="53" t="s">
        <v>34</v>
      </c>
    </row>
    <row r="1412" spans="2:51" s="5" customFormat="1" ht="22.5" hidden="1" outlineLevel="1" x14ac:dyDescent="0.2">
      <c r="B1412" s="52"/>
      <c r="D1412" s="47" t="s">
        <v>42</v>
      </c>
      <c r="E1412" s="53" t="s">
        <v>0</v>
      </c>
      <c r="F1412" s="54" t="s">
        <v>803</v>
      </c>
      <c r="H1412" s="120">
        <v>30.46</v>
      </c>
      <c r="J1412" s="80"/>
      <c r="L1412" s="52"/>
      <c r="M1412" s="55"/>
      <c r="T1412" s="56"/>
      <c r="AT1412" s="53" t="s">
        <v>42</v>
      </c>
      <c r="AU1412" s="53" t="s">
        <v>20</v>
      </c>
      <c r="AV1412" s="5" t="s">
        <v>20</v>
      </c>
      <c r="AW1412" s="5" t="s">
        <v>10</v>
      </c>
      <c r="AX1412" s="5" t="s">
        <v>18</v>
      </c>
      <c r="AY1412" s="53" t="s">
        <v>34</v>
      </c>
    </row>
    <row r="1413" spans="2:51" s="5" customFormat="1" hidden="1" outlineLevel="1" x14ac:dyDescent="0.2">
      <c r="B1413" s="52"/>
      <c r="D1413" s="47" t="s">
        <v>42</v>
      </c>
      <c r="E1413" s="53" t="s">
        <v>0</v>
      </c>
      <c r="F1413" s="54" t="s">
        <v>804</v>
      </c>
      <c r="H1413" s="120">
        <v>17.079999999999998</v>
      </c>
      <c r="J1413" s="80"/>
      <c r="L1413" s="52"/>
      <c r="M1413" s="55"/>
      <c r="T1413" s="56"/>
      <c r="AT1413" s="53" t="s">
        <v>42</v>
      </c>
      <c r="AU1413" s="53" t="s">
        <v>20</v>
      </c>
      <c r="AV1413" s="5" t="s">
        <v>20</v>
      </c>
      <c r="AW1413" s="5" t="s">
        <v>10</v>
      </c>
      <c r="AX1413" s="5" t="s">
        <v>18</v>
      </c>
      <c r="AY1413" s="53" t="s">
        <v>34</v>
      </c>
    </row>
    <row r="1414" spans="2:51" s="5" customFormat="1" hidden="1" outlineLevel="1" x14ac:dyDescent="0.2">
      <c r="B1414" s="52"/>
      <c r="D1414" s="47" t="s">
        <v>42</v>
      </c>
      <c r="E1414" s="53" t="s">
        <v>0</v>
      </c>
      <c r="F1414" s="54" t="s">
        <v>805</v>
      </c>
      <c r="H1414" s="120">
        <v>187</v>
      </c>
      <c r="J1414" s="80"/>
      <c r="L1414" s="52"/>
      <c r="M1414" s="55"/>
      <c r="T1414" s="56"/>
      <c r="AT1414" s="53" t="s">
        <v>42</v>
      </c>
      <c r="AU1414" s="53" t="s">
        <v>20</v>
      </c>
      <c r="AV1414" s="5" t="s">
        <v>20</v>
      </c>
      <c r="AW1414" s="5" t="s">
        <v>10</v>
      </c>
      <c r="AX1414" s="5" t="s">
        <v>18</v>
      </c>
      <c r="AY1414" s="53" t="s">
        <v>34</v>
      </c>
    </row>
    <row r="1415" spans="2:51" s="7" customFormat="1" hidden="1" outlineLevel="1" x14ac:dyDescent="0.2">
      <c r="B1415" s="62"/>
      <c r="D1415" s="47" t="s">
        <v>42</v>
      </c>
      <c r="E1415" s="63" t="s">
        <v>0</v>
      </c>
      <c r="F1415" s="64" t="s">
        <v>148</v>
      </c>
      <c r="H1415" s="122">
        <v>932.28</v>
      </c>
      <c r="J1415" s="83"/>
      <c r="L1415" s="62"/>
      <c r="M1415" s="65"/>
      <c r="T1415" s="66"/>
      <c r="AT1415" s="63" t="s">
        <v>42</v>
      </c>
      <c r="AU1415" s="63" t="s">
        <v>20</v>
      </c>
      <c r="AV1415" s="7" t="s">
        <v>54</v>
      </c>
      <c r="AW1415" s="7" t="s">
        <v>10</v>
      </c>
      <c r="AX1415" s="7" t="s">
        <v>18</v>
      </c>
      <c r="AY1415" s="63" t="s">
        <v>34</v>
      </c>
    </row>
    <row r="1416" spans="2:51" s="4" customFormat="1" hidden="1" outlineLevel="1" x14ac:dyDescent="0.2">
      <c r="B1416" s="46"/>
      <c r="D1416" s="47" t="s">
        <v>42</v>
      </c>
      <c r="E1416" s="48" t="s">
        <v>0</v>
      </c>
      <c r="F1416" s="49" t="s">
        <v>109</v>
      </c>
      <c r="H1416" s="119" t="s">
        <v>0</v>
      </c>
      <c r="J1416" s="79"/>
      <c r="L1416" s="46"/>
      <c r="M1416" s="50"/>
      <c r="T1416" s="51"/>
      <c r="AT1416" s="48" t="s">
        <v>42</v>
      </c>
      <c r="AU1416" s="48" t="s">
        <v>20</v>
      </c>
      <c r="AV1416" s="4" t="s">
        <v>19</v>
      </c>
      <c r="AW1416" s="4" t="s">
        <v>10</v>
      </c>
      <c r="AX1416" s="4" t="s">
        <v>18</v>
      </c>
      <c r="AY1416" s="48" t="s">
        <v>34</v>
      </c>
    </row>
    <row r="1417" spans="2:51" s="5" customFormat="1" hidden="1" outlineLevel="1" x14ac:dyDescent="0.2">
      <c r="B1417" s="52"/>
      <c r="D1417" s="47" t="s">
        <v>42</v>
      </c>
      <c r="E1417" s="53" t="s">
        <v>0</v>
      </c>
      <c r="F1417" s="54" t="s">
        <v>806</v>
      </c>
      <c r="H1417" s="120">
        <v>48.36</v>
      </c>
      <c r="J1417" s="80"/>
      <c r="L1417" s="52"/>
      <c r="M1417" s="55"/>
      <c r="T1417" s="56"/>
      <c r="AT1417" s="53" t="s">
        <v>42</v>
      </c>
      <c r="AU1417" s="53" t="s">
        <v>20</v>
      </c>
      <c r="AV1417" s="5" t="s">
        <v>20</v>
      </c>
      <c r="AW1417" s="5" t="s">
        <v>10</v>
      </c>
      <c r="AX1417" s="5" t="s">
        <v>18</v>
      </c>
      <c r="AY1417" s="53" t="s">
        <v>34</v>
      </c>
    </row>
    <row r="1418" spans="2:51" s="4" customFormat="1" hidden="1" outlineLevel="1" x14ac:dyDescent="0.2">
      <c r="B1418" s="46"/>
      <c r="D1418" s="47" t="s">
        <v>42</v>
      </c>
      <c r="E1418" s="48" t="s">
        <v>0</v>
      </c>
      <c r="F1418" s="49" t="s">
        <v>113</v>
      </c>
      <c r="H1418" s="119" t="s">
        <v>0</v>
      </c>
      <c r="J1418" s="79"/>
      <c r="L1418" s="46"/>
      <c r="M1418" s="50"/>
      <c r="T1418" s="51"/>
      <c r="AT1418" s="48" t="s">
        <v>42</v>
      </c>
      <c r="AU1418" s="48" t="s">
        <v>20</v>
      </c>
      <c r="AV1418" s="4" t="s">
        <v>19</v>
      </c>
      <c r="AW1418" s="4" t="s">
        <v>10</v>
      </c>
      <c r="AX1418" s="4" t="s">
        <v>18</v>
      </c>
      <c r="AY1418" s="48" t="s">
        <v>34</v>
      </c>
    </row>
    <row r="1419" spans="2:51" s="5" customFormat="1" hidden="1" outlineLevel="1" x14ac:dyDescent="0.2">
      <c r="B1419" s="52"/>
      <c r="D1419" s="47" t="s">
        <v>42</v>
      </c>
      <c r="E1419" s="53" t="s">
        <v>0</v>
      </c>
      <c r="F1419" s="54" t="s">
        <v>807</v>
      </c>
      <c r="H1419" s="120">
        <v>96.72</v>
      </c>
      <c r="J1419" s="80"/>
      <c r="L1419" s="52"/>
      <c r="M1419" s="55"/>
      <c r="T1419" s="56"/>
      <c r="AT1419" s="53" t="s">
        <v>42</v>
      </c>
      <c r="AU1419" s="53" t="s">
        <v>20</v>
      </c>
      <c r="AV1419" s="5" t="s">
        <v>20</v>
      </c>
      <c r="AW1419" s="5" t="s">
        <v>10</v>
      </c>
      <c r="AX1419" s="5" t="s">
        <v>18</v>
      </c>
      <c r="AY1419" s="53" t="s">
        <v>34</v>
      </c>
    </row>
    <row r="1420" spans="2:51" s="4" customFormat="1" hidden="1" outlineLevel="1" x14ac:dyDescent="0.2">
      <c r="B1420" s="46"/>
      <c r="D1420" s="47" t="s">
        <v>42</v>
      </c>
      <c r="E1420" s="48" t="s">
        <v>0</v>
      </c>
      <c r="F1420" s="49" t="s">
        <v>114</v>
      </c>
      <c r="H1420" s="119" t="s">
        <v>0</v>
      </c>
      <c r="J1420" s="79"/>
      <c r="L1420" s="46"/>
      <c r="M1420" s="50"/>
      <c r="T1420" s="51"/>
      <c r="AT1420" s="48" t="s">
        <v>42</v>
      </c>
      <c r="AU1420" s="48" t="s">
        <v>20</v>
      </c>
      <c r="AV1420" s="4" t="s">
        <v>19</v>
      </c>
      <c r="AW1420" s="4" t="s">
        <v>10</v>
      </c>
      <c r="AX1420" s="4" t="s">
        <v>18</v>
      </c>
      <c r="AY1420" s="48" t="s">
        <v>34</v>
      </c>
    </row>
    <row r="1421" spans="2:51" s="5" customFormat="1" hidden="1" outlineLevel="1" x14ac:dyDescent="0.2">
      <c r="B1421" s="52"/>
      <c r="D1421" s="47" t="s">
        <v>42</v>
      </c>
      <c r="E1421" s="53" t="s">
        <v>0</v>
      </c>
      <c r="F1421" s="54" t="s">
        <v>808</v>
      </c>
      <c r="H1421" s="120">
        <v>69.81</v>
      </c>
      <c r="J1421" s="80"/>
      <c r="L1421" s="52"/>
      <c r="M1421" s="55"/>
      <c r="T1421" s="56"/>
      <c r="AT1421" s="53" t="s">
        <v>42</v>
      </c>
      <c r="AU1421" s="53" t="s">
        <v>20</v>
      </c>
      <c r="AV1421" s="5" t="s">
        <v>20</v>
      </c>
      <c r="AW1421" s="5" t="s">
        <v>10</v>
      </c>
      <c r="AX1421" s="5" t="s">
        <v>18</v>
      </c>
      <c r="AY1421" s="53" t="s">
        <v>34</v>
      </c>
    </row>
    <row r="1422" spans="2:51" s="4" customFormat="1" hidden="1" outlineLevel="1" x14ac:dyDescent="0.2">
      <c r="B1422" s="46"/>
      <c r="D1422" s="47" t="s">
        <v>42</v>
      </c>
      <c r="E1422" s="48" t="s">
        <v>0</v>
      </c>
      <c r="F1422" s="49" t="s">
        <v>75</v>
      </c>
      <c r="H1422" s="119" t="s">
        <v>0</v>
      </c>
      <c r="J1422" s="79"/>
      <c r="L1422" s="46"/>
      <c r="M1422" s="50"/>
      <c r="T1422" s="51"/>
      <c r="AT1422" s="48" t="s">
        <v>42</v>
      </c>
      <c r="AU1422" s="48" t="s">
        <v>20</v>
      </c>
      <c r="AV1422" s="4" t="s">
        <v>19</v>
      </c>
      <c r="AW1422" s="4" t="s">
        <v>10</v>
      </c>
      <c r="AX1422" s="4" t="s">
        <v>18</v>
      </c>
      <c r="AY1422" s="48" t="s">
        <v>34</v>
      </c>
    </row>
    <row r="1423" spans="2:51" s="5" customFormat="1" hidden="1" outlineLevel="1" x14ac:dyDescent="0.2">
      <c r="B1423" s="52"/>
      <c r="D1423" s="47" t="s">
        <v>42</v>
      </c>
      <c r="E1423" s="53" t="s">
        <v>0</v>
      </c>
      <c r="F1423" s="54" t="s">
        <v>809</v>
      </c>
      <c r="H1423" s="120">
        <v>65.52</v>
      </c>
      <c r="J1423" s="80"/>
      <c r="L1423" s="52"/>
      <c r="M1423" s="55"/>
      <c r="T1423" s="56"/>
      <c r="AT1423" s="53" t="s">
        <v>42</v>
      </c>
      <c r="AU1423" s="53" t="s">
        <v>20</v>
      </c>
      <c r="AV1423" s="5" t="s">
        <v>20</v>
      </c>
      <c r="AW1423" s="5" t="s">
        <v>10</v>
      </c>
      <c r="AX1423" s="5" t="s">
        <v>18</v>
      </c>
      <c r="AY1423" s="53" t="s">
        <v>34</v>
      </c>
    </row>
    <row r="1424" spans="2:51" s="4" customFormat="1" hidden="1" outlineLevel="1" x14ac:dyDescent="0.2">
      <c r="B1424" s="46"/>
      <c r="D1424" s="47" t="s">
        <v>42</v>
      </c>
      <c r="E1424" s="48" t="s">
        <v>0</v>
      </c>
      <c r="F1424" s="49" t="s">
        <v>117</v>
      </c>
      <c r="H1424" s="119" t="s">
        <v>0</v>
      </c>
      <c r="J1424" s="79"/>
      <c r="L1424" s="46"/>
      <c r="M1424" s="50"/>
      <c r="T1424" s="51"/>
      <c r="AT1424" s="48" t="s">
        <v>42</v>
      </c>
      <c r="AU1424" s="48" t="s">
        <v>20</v>
      </c>
      <c r="AV1424" s="4" t="s">
        <v>19</v>
      </c>
      <c r="AW1424" s="4" t="s">
        <v>10</v>
      </c>
      <c r="AX1424" s="4" t="s">
        <v>18</v>
      </c>
      <c r="AY1424" s="48" t="s">
        <v>34</v>
      </c>
    </row>
    <row r="1425" spans="2:65" s="5" customFormat="1" ht="22.5" hidden="1" outlineLevel="1" x14ac:dyDescent="0.2">
      <c r="B1425" s="52"/>
      <c r="D1425" s="47" t="s">
        <v>42</v>
      </c>
      <c r="E1425" s="53" t="s">
        <v>0</v>
      </c>
      <c r="F1425" s="54" t="s">
        <v>810</v>
      </c>
      <c r="H1425" s="120">
        <v>54.45</v>
      </c>
      <c r="J1425" s="80"/>
      <c r="L1425" s="52"/>
      <c r="M1425" s="55"/>
      <c r="T1425" s="56"/>
      <c r="AT1425" s="53" t="s">
        <v>42</v>
      </c>
      <c r="AU1425" s="53" t="s">
        <v>20</v>
      </c>
      <c r="AV1425" s="5" t="s">
        <v>20</v>
      </c>
      <c r="AW1425" s="5" t="s">
        <v>10</v>
      </c>
      <c r="AX1425" s="5" t="s">
        <v>18</v>
      </c>
      <c r="AY1425" s="53" t="s">
        <v>34</v>
      </c>
    </row>
    <row r="1426" spans="2:65" s="6" customFormat="1" hidden="1" outlineLevel="1" x14ac:dyDescent="0.2">
      <c r="B1426" s="57"/>
      <c r="D1426" s="47" t="s">
        <v>42</v>
      </c>
      <c r="E1426" s="58" t="s">
        <v>0</v>
      </c>
      <c r="F1426" s="59" t="s">
        <v>53</v>
      </c>
      <c r="H1426" s="121">
        <v>1267.1400000000001</v>
      </c>
      <c r="J1426" s="81"/>
      <c r="L1426" s="57"/>
      <c r="M1426" s="60"/>
      <c r="T1426" s="61"/>
      <c r="AT1426" s="58" t="s">
        <v>42</v>
      </c>
      <c r="AU1426" s="58" t="s">
        <v>20</v>
      </c>
      <c r="AV1426" s="6" t="s">
        <v>39</v>
      </c>
      <c r="AW1426" s="6" t="s">
        <v>10</v>
      </c>
      <c r="AX1426" s="6" t="s">
        <v>19</v>
      </c>
      <c r="AY1426" s="58" t="s">
        <v>34</v>
      </c>
    </row>
    <row r="1427" spans="2:65" s="1" customFormat="1" ht="24.2" customHeight="1" collapsed="1" x14ac:dyDescent="0.2">
      <c r="B1427" s="31"/>
      <c r="C1427" s="32">
        <v>167</v>
      </c>
      <c r="D1427" s="32" t="s">
        <v>36</v>
      </c>
      <c r="E1427" s="33" t="s">
        <v>811</v>
      </c>
      <c r="F1427" s="34" t="s">
        <v>812</v>
      </c>
      <c r="G1427" s="35" t="s">
        <v>91</v>
      </c>
      <c r="H1427" s="36">
        <v>1267.1400000000001</v>
      </c>
      <c r="I1427" s="36"/>
      <c r="J1427" s="69">
        <f t="shared" ref="J1427" si="71">I1427*H1427</f>
        <v>0</v>
      </c>
      <c r="K1427" s="34" t="s">
        <v>38</v>
      </c>
      <c r="L1427" s="12"/>
      <c r="M1427" s="37" t="s">
        <v>0</v>
      </c>
      <c r="N1427" s="38" t="s">
        <v>13</v>
      </c>
      <c r="O1427" s="39">
        <v>3.5000000000000003E-2</v>
      </c>
      <c r="P1427" s="39">
        <f>O1427*H1427</f>
        <v>44.349900000000005</v>
      </c>
      <c r="Q1427" s="39">
        <v>0</v>
      </c>
      <c r="R1427" s="39">
        <f>Q1427*H1427</f>
        <v>0</v>
      </c>
      <c r="S1427" s="39">
        <v>1.4999999999999999E-4</v>
      </c>
      <c r="T1427" s="40">
        <f>S1427*H1427</f>
        <v>0.19007099999999999</v>
      </c>
      <c r="AR1427" s="41" t="s">
        <v>171</v>
      </c>
      <c r="AT1427" s="41" t="s">
        <v>36</v>
      </c>
      <c r="AU1427" s="41" t="s">
        <v>20</v>
      </c>
      <c r="AY1427" s="8" t="s">
        <v>34</v>
      </c>
      <c r="BE1427" s="42">
        <f>IF(N1427="základní",J1427,0)</f>
        <v>0</v>
      </c>
      <c r="BF1427" s="42">
        <f>IF(N1427="snížená",J1427,0)</f>
        <v>0</v>
      </c>
      <c r="BG1427" s="42">
        <f>IF(N1427="zákl. přenesená",J1427,0)</f>
        <v>0</v>
      </c>
      <c r="BH1427" s="42">
        <f>IF(N1427="sníž. přenesená",J1427,0)</f>
        <v>0</v>
      </c>
      <c r="BI1427" s="42">
        <f>IF(N1427="nulová",J1427,0)</f>
        <v>0</v>
      </c>
      <c r="BJ1427" s="8" t="s">
        <v>19</v>
      </c>
      <c r="BK1427" s="42">
        <f>ROUND(I1427*H1427,2)</f>
        <v>0</v>
      </c>
      <c r="BL1427" s="8" t="s">
        <v>171</v>
      </c>
      <c r="BM1427" s="41" t="s">
        <v>813</v>
      </c>
    </row>
    <row r="1428" spans="2:65" s="1" customFormat="1" hidden="1" outlineLevel="1" x14ac:dyDescent="0.2">
      <c r="B1428" s="12"/>
      <c r="D1428" s="43" t="s">
        <v>40</v>
      </c>
      <c r="F1428" s="44" t="s">
        <v>814</v>
      </c>
      <c r="H1428" s="42"/>
      <c r="J1428" s="78"/>
      <c r="L1428" s="12"/>
      <c r="M1428" s="45"/>
      <c r="T1428" s="15"/>
      <c r="AT1428" s="8" t="s">
        <v>40</v>
      </c>
      <c r="AU1428" s="8" t="s">
        <v>20</v>
      </c>
    </row>
    <row r="1429" spans="2:65" s="4" customFormat="1" hidden="1" outlineLevel="1" x14ac:dyDescent="0.2">
      <c r="B1429" s="46"/>
      <c r="D1429" s="47" t="s">
        <v>42</v>
      </c>
      <c r="E1429" s="48" t="s">
        <v>0</v>
      </c>
      <c r="F1429" s="49" t="s">
        <v>795</v>
      </c>
      <c r="H1429" s="119" t="s">
        <v>0</v>
      </c>
      <c r="J1429" s="79"/>
      <c r="L1429" s="46"/>
      <c r="M1429" s="50"/>
      <c r="T1429" s="51"/>
      <c r="AT1429" s="48" t="s">
        <v>42</v>
      </c>
      <c r="AU1429" s="48" t="s">
        <v>20</v>
      </c>
      <c r="AV1429" s="4" t="s">
        <v>19</v>
      </c>
      <c r="AW1429" s="4" t="s">
        <v>10</v>
      </c>
      <c r="AX1429" s="4" t="s">
        <v>18</v>
      </c>
      <c r="AY1429" s="48" t="s">
        <v>34</v>
      </c>
    </row>
    <row r="1430" spans="2:65" s="4" customFormat="1" hidden="1" outlineLevel="1" x14ac:dyDescent="0.2">
      <c r="B1430" s="46"/>
      <c r="D1430" s="47" t="s">
        <v>42</v>
      </c>
      <c r="E1430" s="48" t="s">
        <v>0</v>
      </c>
      <c r="F1430" s="49" t="s">
        <v>796</v>
      </c>
      <c r="H1430" s="119" t="s">
        <v>0</v>
      </c>
      <c r="J1430" s="79"/>
      <c r="L1430" s="46"/>
      <c r="M1430" s="50"/>
      <c r="T1430" s="51"/>
      <c r="AT1430" s="48" t="s">
        <v>42</v>
      </c>
      <c r="AU1430" s="48" t="s">
        <v>20</v>
      </c>
      <c r="AV1430" s="4" t="s">
        <v>19</v>
      </c>
      <c r="AW1430" s="4" t="s">
        <v>10</v>
      </c>
      <c r="AX1430" s="4" t="s">
        <v>18</v>
      </c>
      <c r="AY1430" s="48" t="s">
        <v>34</v>
      </c>
    </row>
    <row r="1431" spans="2:65" s="5" customFormat="1" hidden="1" outlineLevel="1" x14ac:dyDescent="0.2">
      <c r="B1431" s="52"/>
      <c r="D1431" s="47" t="s">
        <v>42</v>
      </c>
      <c r="E1431" s="53" t="s">
        <v>0</v>
      </c>
      <c r="F1431" s="54" t="s">
        <v>797</v>
      </c>
      <c r="H1431" s="120">
        <v>413.34</v>
      </c>
      <c r="J1431" s="80"/>
      <c r="L1431" s="52"/>
      <c r="M1431" s="55"/>
      <c r="T1431" s="56"/>
      <c r="AT1431" s="53" t="s">
        <v>42</v>
      </c>
      <c r="AU1431" s="53" t="s">
        <v>20</v>
      </c>
      <c r="AV1431" s="5" t="s">
        <v>20</v>
      </c>
      <c r="AW1431" s="5" t="s">
        <v>10</v>
      </c>
      <c r="AX1431" s="5" t="s">
        <v>18</v>
      </c>
      <c r="AY1431" s="53" t="s">
        <v>34</v>
      </c>
    </row>
    <row r="1432" spans="2:65" s="5" customFormat="1" hidden="1" outlineLevel="1" x14ac:dyDescent="0.2">
      <c r="B1432" s="52"/>
      <c r="D1432" s="47" t="s">
        <v>42</v>
      </c>
      <c r="E1432" s="53" t="s">
        <v>0</v>
      </c>
      <c r="F1432" s="54" t="s">
        <v>798</v>
      </c>
      <c r="H1432" s="120">
        <v>23.76</v>
      </c>
      <c r="J1432" s="80"/>
      <c r="L1432" s="52"/>
      <c r="M1432" s="55"/>
      <c r="T1432" s="56"/>
      <c r="AT1432" s="53" t="s">
        <v>42</v>
      </c>
      <c r="AU1432" s="53" t="s">
        <v>20</v>
      </c>
      <c r="AV1432" s="5" t="s">
        <v>20</v>
      </c>
      <c r="AW1432" s="5" t="s">
        <v>10</v>
      </c>
      <c r="AX1432" s="5" t="s">
        <v>18</v>
      </c>
      <c r="AY1432" s="53" t="s">
        <v>34</v>
      </c>
    </row>
    <row r="1433" spans="2:65" s="5" customFormat="1" hidden="1" outlineLevel="1" x14ac:dyDescent="0.2">
      <c r="B1433" s="52"/>
      <c r="D1433" s="47" t="s">
        <v>42</v>
      </c>
      <c r="E1433" s="53" t="s">
        <v>0</v>
      </c>
      <c r="F1433" s="54" t="s">
        <v>799</v>
      </c>
      <c r="H1433" s="120">
        <v>43.64</v>
      </c>
      <c r="J1433" s="80"/>
      <c r="L1433" s="52"/>
      <c r="M1433" s="55"/>
      <c r="T1433" s="56"/>
      <c r="AT1433" s="53" t="s">
        <v>42</v>
      </c>
      <c r="AU1433" s="53" t="s">
        <v>20</v>
      </c>
      <c r="AV1433" s="5" t="s">
        <v>20</v>
      </c>
      <c r="AW1433" s="5" t="s">
        <v>10</v>
      </c>
      <c r="AX1433" s="5" t="s">
        <v>18</v>
      </c>
      <c r="AY1433" s="53" t="s">
        <v>34</v>
      </c>
    </row>
    <row r="1434" spans="2:65" s="5" customFormat="1" hidden="1" outlineLevel="1" x14ac:dyDescent="0.2">
      <c r="B1434" s="52"/>
      <c r="D1434" s="47" t="s">
        <v>42</v>
      </c>
      <c r="E1434" s="53" t="s">
        <v>0</v>
      </c>
      <c r="F1434" s="54" t="s">
        <v>800</v>
      </c>
      <c r="H1434" s="120">
        <v>57.72</v>
      </c>
      <c r="J1434" s="80"/>
      <c r="L1434" s="52"/>
      <c r="M1434" s="55"/>
      <c r="T1434" s="56"/>
      <c r="AT1434" s="53" t="s">
        <v>42</v>
      </c>
      <c r="AU1434" s="53" t="s">
        <v>20</v>
      </c>
      <c r="AV1434" s="5" t="s">
        <v>20</v>
      </c>
      <c r="AW1434" s="5" t="s">
        <v>10</v>
      </c>
      <c r="AX1434" s="5" t="s">
        <v>18</v>
      </c>
      <c r="AY1434" s="53" t="s">
        <v>34</v>
      </c>
    </row>
    <row r="1435" spans="2:65" s="5" customFormat="1" hidden="1" outlineLevel="1" x14ac:dyDescent="0.2">
      <c r="B1435" s="52"/>
      <c r="D1435" s="47" t="s">
        <v>42</v>
      </c>
      <c r="E1435" s="53" t="s">
        <v>0</v>
      </c>
      <c r="F1435" s="54" t="s">
        <v>801</v>
      </c>
      <c r="H1435" s="120">
        <v>111.16</v>
      </c>
      <c r="J1435" s="80"/>
      <c r="L1435" s="52"/>
      <c r="M1435" s="55"/>
      <c r="T1435" s="56"/>
      <c r="AT1435" s="53" t="s">
        <v>42</v>
      </c>
      <c r="AU1435" s="53" t="s">
        <v>20</v>
      </c>
      <c r="AV1435" s="5" t="s">
        <v>20</v>
      </c>
      <c r="AW1435" s="5" t="s">
        <v>10</v>
      </c>
      <c r="AX1435" s="5" t="s">
        <v>18</v>
      </c>
      <c r="AY1435" s="53" t="s">
        <v>34</v>
      </c>
    </row>
    <row r="1436" spans="2:65" s="5" customFormat="1" ht="22.5" hidden="1" outlineLevel="1" x14ac:dyDescent="0.2">
      <c r="B1436" s="52"/>
      <c r="D1436" s="47" t="s">
        <v>42</v>
      </c>
      <c r="E1436" s="53" t="s">
        <v>0</v>
      </c>
      <c r="F1436" s="54" t="s">
        <v>802</v>
      </c>
      <c r="H1436" s="120">
        <v>48.12</v>
      </c>
      <c r="J1436" s="80"/>
      <c r="L1436" s="52"/>
      <c r="M1436" s="55"/>
      <c r="T1436" s="56"/>
      <c r="AT1436" s="53" t="s">
        <v>42</v>
      </c>
      <c r="AU1436" s="53" t="s">
        <v>20</v>
      </c>
      <c r="AV1436" s="5" t="s">
        <v>20</v>
      </c>
      <c r="AW1436" s="5" t="s">
        <v>10</v>
      </c>
      <c r="AX1436" s="5" t="s">
        <v>18</v>
      </c>
      <c r="AY1436" s="53" t="s">
        <v>34</v>
      </c>
    </row>
    <row r="1437" spans="2:65" s="5" customFormat="1" ht="22.5" hidden="1" outlineLevel="1" x14ac:dyDescent="0.2">
      <c r="B1437" s="52"/>
      <c r="D1437" s="47" t="s">
        <v>42</v>
      </c>
      <c r="E1437" s="53" t="s">
        <v>0</v>
      </c>
      <c r="F1437" s="54" t="s">
        <v>803</v>
      </c>
      <c r="H1437" s="120">
        <v>30.46</v>
      </c>
      <c r="J1437" s="80"/>
      <c r="L1437" s="52"/>
      <c r="M1437" s="55"/>
      <c r="T1437" s="56"/>
      <c r="AT1437" s="53" t="s">
        <v>42</v>
      </c>
      <c r="AU1437" s="53" t="s">
        <v>20</v>
      </c>
      <c r="AV1437" s="5" t="s">
        <v>20</v>
      </c>
      <c r="AW1437" s="5" t="s">
        <v>10</v>
      </c>
      <c r="AX1437" s="5" t="s">
        <v>18</v>
      </c>
      <c r="AY1437" s="53" t="s">
        <v>34</v>
      </c>
    </row>
    <row r="1438" spans="2:65" s="5" customFormat="1" hidden="1" outlineLevel="1" x14ac:dyDescent="0.2">
      <c r="B1438" s="52"/>
      <c r="D1438" s="47" t="s">
        <v>42</v>
      </c>
      <c r="E1438" s="53" t="s">
        <v>0</v>
      </c>
      <c r="F1438" s="54" t="s">
        <v>804</v>
      </c>
      <c r="H1438" s="120">
        <v>17.079999999999998</v>
      </c>
      <c r="J1438" s="80"/>
      <c r="L1438" s="52"/>
      <c r="M1438" s="55"/>
      <c r="T1438" s="56"/>
      <c r="AT1438" s="53" t="s">
        <v>42</v>
      </c>
      <c r="AU1438" s="53" t="s">
        <v>20</v>
      </c>
      <c r="AV1438" s="5" t="s">
        <v>20</v>
      </c>
      <c r="AW1438" s="5" t="s">
        <v>10</v>
      </c>
      <c r="AX1438" s="5" t="s">
        <v>18</v>
      </c>
      <c r="AY1438" s="53" t="s">
        <v>34</v>
      </c>
    </row>
    <row r="1439" spans="2:65" s="5" customFormat="1" hidden="1" outlineLevel="1" x14ac:dyDescent="0.2">
      <c r="B1439" s="52"/>
      <c r="D1439" s="47" t="s">
        <v>42</v>
      </c>
      <c r="E1439" s="53" t="s">
        <v>0</v>
      </c>
      <c r="F1439" s="54" t="s">
        <v>805</v>
      </c>
      <c r="H1439" s="120">
        <v>187</v>
      </c>
      <c r="J1439" s="80"/>
      <c r="L1439" s="52"/>
      <c r="M1439" s="55"/>
      <c r="T1439" s="56"/>
      <c r="AT1439" s="53" t="s">
        <v>42</v>
      </c>
      <c r="AU1439" s="53" t="s">
        <v>20</v>
      </c>
      <c r="AV1439" s="5" t="s">
        <v>20</v>
      </c>
      <c r="AW1439" s="5" t="s">
        <v>10</v>
      </c>
      <c r="AX1439" s="5" t="s">
        <v>18</v>
      </c>
      <c r="AY1439" s="53" t="s">
        <v>34</v>
      </c>
    </row>
    <row r="1440" spans="2:65" s="7" customFormat="1" hidden="1" outlineLevel="1" x14ac:dyDescent="0.2">
      <c r="B1440" s="62"/>
      <c r="D1440" s="47" t="s">
        <v>42</v>
      </c>
      <c r="E1440" s="63" t="s">
        <v>0</v>
      </c>
      <c r="F1440" s="64" t="s">
        <v>148</v>
      </c>
      <c r="H1440" s="122">
        <v>932.28</v>
      </c>
      <c r="J1440" s="83"/>
      <c r="L1440" s="62"/>
      <c r="M1440" s="65"/>
      <c r="T1440" s="66"/>
      <c r="AT1440" s="63" t="s">
        <v>42</v>
      </c>
      <c r="AU1440" s="63" t="s">
        <v>20</v>
      </c>
      <c r="AV1440" s="7" t="s">
        <v>54</v>
      </c>
      <c r="AW1440" s="7" t="s">
        <v>10</v>
      </c>
      <c r="AX1440" s="7" t="s">
        <v>18</v>
      </c>
      <c r="AY1440" s="63" t="s">
        <v>34</v>
      </c>
    </row>
    <row r="1441" spans="2:65" s="4" customFormat="1" hidden="1" outlineLevel="1" x14ac:dyDescent="0.2">
      <c r="B1441" s="46"/>
      <c r="D1441" s="47" t="s">
        <v>42</v>
      </c>
      <c r="E1441" s="48" t="s">
        <v>0</v>
      </c>
      <c r="F1441" s="49" t="s">
        <v>109</v>
      </c>
      <c r="H1441" s="119" t="s">
        <v>0</v>
      </c>
      <c r="J1441" s="79"/>
      <c r="L1441" s="46"/>
      <c r="M1441" s="50"/>
      <c r="T1441" s="51"/>
      <c r="AT1441" s="48" t="s">
        <v>42</v>
      </c>
      <c r="AU1441" s="48" t="s">
        <v>20</v>
      </c>
      <c r="AV1441" s="4" t="s">
        <v>19</v>
      </c>
      <c r="AW1441" s="4" t="s">
        <v>10</v>
      </c>
      <c r="AX1441" s="4" t="s">
        <v>18</v>
      </c>
      <c r="AY1441" s="48" t="s">
        <v>34</v>
      </c>
    </row>
    <row r="1442" spans="2:65" s="5" customFormat="1" hidden="1" outlineLevel="1" x14ac:dyDescent="0.2">
      <c r="B1442" s="52"/>
      <c r="D1442" s="47" t="s">
        <v>42</v>
      </c>
      <c r="E1442" s="53" t="s">
        <v>0</v>
      </c>
      <c r="F1442" s="54" t="s">
        <v>806</v>
      </c>
      <c r="H1442" s="120">
        <v>48.36</v>
      </c>
      <c r="J1442" s="80"/>
      <c r="L1442" s="52"/>
      <c r="M1442" s="55"/>
      <c r="T1442" s="56"/>
      <c r="AT1442" s="53" t="s">
        <v>42</v>
      </c>
      <c r="AU1442" s="53" t="s">
        <v>20</v>
      </c>
      <c r="AV1442" s="5" t="s">
        <v>20</v>
      </c>
      <c r="AW1442" s="5" t="s">
        <v>10</v>
      </c>
      <c r="AX1442" s="5" t="s">
        <v>18</v>
      </c>
      <c r="AY1442" s="53" t="s">
        <v>34</v>
      </c>
    </row>
    <row r="1443" spans="2:65" s="4" customFormat="1" hidden="1" outlineLevel="1" x14ac:dyDescent="0.2">
      <c r="B1443" s="46"/>
      <c r="D1443" s="47" t="s">
        <v>42</v>
      </c>
      <c r="E1443" s="48" t="s">
        <v>0</v>
      </c>
      <c r="F1443" s="49" t="s">
        <v>113</v>
      </c>
      <c r="H1443" s="119" t="s">
        <v>0</v>
      </c>
      <c r="J1443" s="79"/>
      <c r="L1443" s="46"/>
      <c r="M1443" s="50"/>
      <c r="T1443" s="51"/>
      <c r="AT1443" s="48" t="s">
        <v>42</v>
      </c>
      <c r="AU1443" s="48" t="s">
        <v>20</v>
      </c>
      <c r="AV1443" s="4" t="s">
        <v>19</v>
      </c>
      <c r="AW1443" s="4" t="s">
        <v>10</v>
      </c>
      <c r="AX1443" s="4" t="s">
        <v>18</v>
      </c>
      <c r="AY1443" s="48" t="s">
        <v>34</v>
      </c>
    </row>
    <row r="1444" spans="2:65" s="5" customFormat="1" hidden="1" outlineLevel="1" x14ac:dyDescent="0.2">
      <c r="B1444" s="52"/>
      <c r="D1444" s="47" t="s">
        <v>42</v>
      </c>
      <c r="E1444" s="53" t="s">
        <v>0</v>
      </c>
      <c r="F1444" s="54" t="s">
        <v>807</v>
      </c>
      <c r="H1444" s="120">
        <v>96.72</v>
      </c>
      <c r="J1444" s="80"/>
      <c r="L1444" s="52"/>
      <c r="M1444" s="55"/>
      <c r="T1444" s="56"/>
      <c r="AT1444" s="53" t="s">
        <v>42</v>
      </c>
      <c r="AU1444" s="53" t="s">
        <v>20</v>
      </c>
      <c r="AV1444" s="5" t="s">
        <v>20</v>
      </c>
      <c r="AW1444" s="5" t="s">
        <v>10</v>
      </c>
      <c r="AX1444" s="5" t="s">
        <v>18</v>
      </c>
      <c r="AY1444" s="53" t="s">
        <v>34</v>
      </c>
    </row>
    <row r="1445" spans="2:65" s="4" customFormat="1" hidden="1" outlineLevel="1" x14ac:dyDescent="0.2">
      <c r="B1445" s="46"/>
      <c r="D1445" s="47" t="s">
        <v>42</v>
      </c>
      <c r="E1445" s="48" t="s">
        <v>0</v>
      </c>
      <c r="F1445" s="49" t="s">
        <v>114</v>
      </c>
      <c r="H1445" s="119" t="s">
        <v>0</v>
      </c>
      <c r="J1445" s="79"/>
      <c r="L1445" s="46"/>
      <c r="M1445" s="50"/>
      <c r="T1445" s="51"/>
      <c r="AT1445" s="48" t="s">
        <v>42</v>
      </c>
      <c r="AU1445" s="48" t="s">
        <v>20</v>
      </c>
      <c r="AV1445" s="4" t="s">
        <v>19</v>
      </c>
      <c r="AW1445" s="4" t="s">
        <v>10</v>
      </c>
      <c r="AX1445" s="4" t="s">
        <v>18</v>
      </c>
      <c r="AY1445" s="48" t="s">
        <v>34</v>
      </c>
    </row>
    <row r="1446" spans="2:65" s="5" customFormat="1" hidden="1" outlineLevel="1" x14ac:dyDescent="0.2">
      <c r="B1446" s="52"/>
      <c r="D1446" s="47" t="s">
        <v>42</v>
      </c>
      <c r="E1446" s="53" t="s">
        <v>0</v>
      </c>
      <c r="F1446" s="54" t="s">
        <v>808</v>
      </c>
      <c r="H1446" s="120">
        <v>69.81</v>
      </c>
      <c r="J1446" s="80"/>
      <c r="L1446" s="52"/>
      <c r="M1446" s="55"/>
      <c r="T1446" s="56"/>
      <c r="AT1446" s="53" t="s">
        <v>42</v>
      </c>
      <c r="AU1446" s="53" t="s">
        <v>20</v>
      </c>
      <c r="AV1446" s="5" t="s">
        <v>20</v>
      </c>
      <c r="AW1446" s="5" t="s">
        <v>10</v>
      </c>
      <c r="AX1446" s="5" t="s">
        <v>18</v>
      </c>
      <c r="AY1446" s="53" t="s">
        <v>34</v>
      </c>
    </row>
    <row r="1447" spans="2:65" s="4" customFormat="1" hidden="1" outlineLevel="1" x14ac:dyDescent="0.2">
      <c r="B1447" s="46"/>
      <c r="D1447" s="47" t="s">
        <v>42</v>
      </c>
      <c r="E1447" s="48" t="s">
        <v>0</v>
      </c>
      <c r="F1447" s="49" t="s">
        <v>75</v>
      </c>
      <c r="H1447" s="119" t="s">
        <v>0</v>
      </c>
      <c r="J1447" s="79"/>
      <c r="L1447" s="46"/>
      <c r="M1447" s="50"/>
      <c r="T1447" s="51"/>
      <c r="AT1447" s="48" t="s">
        <v>42</v>
      </c>
      <c r="AU1447" s="48" t="s">
        <v>20</v>
      </c>
      <c r="AV1447" s="4" t="s">
        <v>19</v>
      </c>
      <c r="AW1447" s="4" t="s">
        <v>10</v>
      </c>
      <c r="AX1447" s="4" t="s">
        <v>18</v>
      </c>
      <c r="AY1447" s="48" t="s">
        <v>34</v>
      </c>
    </row>
    <row r="1448" spans="2:65" s="5" customFormat="1" hidden="1" outlineLevel="1" x14ac:dyDescent="0.2">
      <c r="B1448" s="52"/>
      <c r="D1448" s="47" t="s">
        <v>42</v>
      </c>
      <c r="E1448" s="53" t="s">
        <v>0</v>
      </c>
      <c r="F1448" s="54" t="s">
        <v>809</v>
      </c>
      <c r="H1448" s="120">
        <v>65.52</v>
      </c>
      <c r="J1448" s="80"/>
      <c r="L1448" s="52"/>
      <c r="M1448" s="55"/>
      <c r="T1448" s="56"/>
      <c r="AT1448" s="53" t="s">
        <v>42</v>
      </c>
      <c r="AU1448" s="53" t="s">
        <v>20</v>
      </c>
      <c r="AV1448" s="5" t="s">
        <v>20</v>
      </c>
      <c r="AW1448" s="5" t="s">
        <v>10</v>
      </c>
      <c r="AX1448" s="5" t="s">
        <v>18</v>
      </c>
      <c r="AY1448" s="53" t="s">
        <v>34</v>
      </c>
    </row>
    <row r="1449" spans="2:65" s="4" customFormat="1" hidden="1" outlineLevel="1" x14ac:dyDescent="0.2">
      <c r="B1449" s="46"/>
      <c r="D1449" s="47" t="s">
        <v>42</v>
      </c>
      <c r="E1449" s="48" t="s">
        <v>0</v>
      </c>
      <c r="F1449" s="49" t="s">
        <v>117</v>
      </c>
      <c r="H1449" s="119" t="s">
        <v>0</v>
      </c>
      <c r="J1449" s="79"/>
      <c r="L1449" s="46"/>
      <c r="M1449" s="50"/>
      <c r="T1449" s="51"/>
      <c r="AT1449" s="48" t="s">
        <v>42</v>
      </c>
      <c r="AU1449" s="48" t="s">
        <v>20</v>
      </c>
      <c r="AV1449" s="4" t="s">
        <v>19</v>
      </c>
      <c r="AW1449" s="4" t="s">
        <v>10</v>
      </c>
      <c r="AX1449" s="4" t="s">
        <v>18</v>
      </c>
      <c r="AY1449" s="48" t="s">
        <v>34</v>
      </c>
    </row>
    <row r="1450" spans="2:65" s="5" customFormat="1" ht="22.5" hidden="1" outlineLevel="1" x14ac:dyDescent="0.2">
      <c r="B1450" s="52"/>
      <c r="D1450" s="47" t="s">
        <v>42</v>
      </c>
      <c r="E1450" s="53" t="s">
        <v>0</v>
      </c>
      <c r="F1450" s="54" t="s">
        <v>810</v>
      </c>
      <c r="H1450" s="120">
        <v>54.45</v>
      </c>
      <c r="J1450" s="80"/>
      <c r="L1450" s="52"/>
      <c r="M1450" s="55"/>
      <c r="T1450" s="56"/>
      <c r="AT1450" s="53" t="s">
        <v>42</v>
      </c>
      <c r="AU1450" s="53" t="s">
        <v>20</v>
      </c>
      <c r="AV1450" s="5" t="s">
        <v>20</v>
      </c>
      <c r="AW1450" s="5" t="s">
        <v>10</v>
      </c>
      <c r="AX1450" s="5" t="s">
        <v>18</v>
      </c>
      <c r="AY1450" s="53" t="s">
        <v>34</v>
      </c>
    </row>
    <row r="1451" spans="2:65" s="6" customFormat="1" hidden="1" outlineLevel="1" x14ac:dyDescent="0.2">
      <c r="B1451" s="57"/>
      <c r="D1451" s="47" t="s">
        <v>42</v>
      </c>
      <c r="E1451" s="58" t="s">
        <v>0</v>
      </c>
      <c r="F1451" s="59" t="s">
        <v>53</v>
      </c>
      <c r="H1451" s="121">
        <v>1267.1400000000001</v>
      </c>
      <c r="J1451" s="81"/>
      <c r="L1451" s="57"/>
      <c r="M1451" s="60"/>
      <c r="T1451" s="61"/>
      <c r="AT1451" s="58" t="s">
        <v>42</v>
      </c>
      <c r="AU1451" s="58" t="s">
        <v>20</v>
      </c>
      <c r="AV1451" s="6" t="s">
        <v>39</v>
      </c>
      <c r="AW1451" s="6" t="s">
        <v>10</v>
      </c>
      <c r="AX1451" s="6" t="s">
        <v>19</v>
      </c>
      <c r="AY1451" s="58" t="s">
        <v>34</v>
      </c>
    </row>
    <row r="1452" spans="2:65" s="1" customFormat="1" ht="37.9" customHeight="1" collapsed="1" x14ac:dyDescent="0.2">
      <c r="B1452" s="31"/>
      <c r="C1452" s="32">
        <v>168</v>
      </c>
      <c r="D1452" s="32" t="s">
        <v>36</v>
      </c>
      <c r="E1452" s="33" t="s">
        <v>815</v>
      </c>
      <c r="F1452" s="34" t="s">
        <v>816</v>
      </c>
      <c r="G1452" s="35" t="s">
        <v>91</v>
      </c>
      <c r="H1452" s="36">
        <v>1267.1400000000001</v>
      </c>
      <c r="I1452" s="36"/>
      <c r="J1452" s="69">
        <f t="shared" ref="J1452" si="72">I1452*H1452</f>
        <v>0</v>
      </c>
      <c r="K1452" s="34" t="s">
        <v>38</v>
      </c>
      <c r="L1452" s="12"/>
      <c r="M1452" s="37" t="s">
        <v>0</v>
      </c>
      <c r="N1452" s="38" t="s">
        <v>13</v>
      </c>
      <c r="O1452" s="39">
        <v>6.4000000000000001E-2</v>
      </c>
      <c r="P1452" s="39">
        <f>O1452*H1452</f>
        <v>81.09696000000001</v>
      </c>
      <c r="Q1452" s="39">
        <v>2.9E-4</v>
      </c>
      <c r="R1452" s="39">
        <f>Q1452*H1452</f>
        <v>0.36747060000000004</v>
      </c>
      <c r="S1452" s="39">
        <v>0</v>
      </c>
      <c r="T1452" s="40">
        <f>S1452*H1452</f>
        <v>0</v>
      </c>
      <c r="AR1452" s="41" t="s">
        <v>171</v>
      </c>
      <c r="AT1452" s="41" t="s">
        <v>36</v>
      </c>
      <c r="AU1452" s="41" t="s">
        <v>20</v>
      </c>
      <c r="AY1452" s="8" t="s">
        <v>34</v>
      </c>
      <c r="BE1452" s="42">
        <f>IF(N1452="základní",J1452,0)</f>
        <v>0</v>
      </c>
      <c r="BF1452" s="42">
        <f>IF(N1452="snížená",J1452,0)</f>
        <v>0</v>
      </c>
      <c r="BG1452" s="42">
        <f>IF(N1452="zákl. přenesená",J1452,0)</f>
        <v>0</v>
      </c>
      <c r="BH1452" s="42">
        <f>IF(N1452="sníž. přenesená",J1452,0)</f>
        <v>0</v>
      </c>
      <c r="BI1452" s="42">
        <f>IF(N1452="nulová",J1452,0)</f>
        <v>0</v>
      </c>
      <c r="BJ1452" s="8" t="s">
        <v>19</v>
      </c>
      <c r="BK1452" s="42">
        <f>ROUND(I1452*H1452,2)</f>
        <v>0</v>
      </c>
      <c r="BL1452" s="8" t="s">
        <v>171</v>
      </c>
      <c r="BM1452" s="41" t="s">
        <v>817</v>
      </c>
    </row>
    <row r="1453" spans="2:65" s="1" customFormat="1" hidden="1" outlineLevel="1" x14ac:dyDescent="0.2">
      <c r="B1453" s="12"/>
      <c r="D1453" s="43" t="s">
        <v>40</v>
      </c>
      <c r="F1453" s="44" t="s">
        <v>818</v>
      </c>
      <c r="H1453" s="42"/>
      <c r="J1453" s="78"/>
      <c r="L1453" s="12"/>
      <c r="M1453" s="45"/>
      <c r="T1453" s="15"/>
      <c r="AT1453" s="8" t="s">
        <v>40</v>
      </c>
      <c r="AU1453" s="8" t="s">
        <v>20</v>
      </c>
    </row>
    <row r="1454" spans="2:65" s="4" customFormat="1" hidden="1" outlineLevel="1" x14ac:dyDescent="0.2">
      <c r="B1454" s="46"/>
      <c r="D1454" s="47" t="s">
        <v>42</v>
      </c>
      <c r="E1454" s="48" t="s">
        <v>0</v>
      </c>
      <c r="F1454" s="49" t="s">
        <v>795</v>
      </c>
      <c r="H1454" s="119" t="s">
        <v>0</v>
      </c>
      <c r="J1454" s="79"/>
      <c r="L1454" s="46"/>
      <c r="M1454" s="50"/>
      <c r="T1454" s="51"/>
      <c r="AT1454" s="48" t="s">
        <v>42</v>
      </c>
      <c r="AU1454" s="48" t="s">
        <v>20</v>
      </c>
      <c r="AV1454" s="4" t="s">
        <v>19</v>
      </c>
      <c r="AW1454" s="4" t="s">
        <v>10</v>
      </c>
      <c r="AX1454" s="4" t="s">
        <v>18</v>
      </c>
      <c r="AY1454" s="48" t="s">
        <v>34</v>
      </c>
    </row>
    <row r="1455" spans="2:65" s="4" customFormat="1" hidden="1" outlineLevel="1" x14ac:dyDescent="0.2">
      <c r="B1455" s="46"/>
      <c r="D1455" s="47" t="s">
        <v>42</v>
      </c>
      <c r="E1455" s="48" t="s">
        <v>0</v>
      </c>
      <c r="F1455" s="49" t="s">
        <v>796</v>
      </c>
      <c r="H1455" s="119" t="s">
        <v>0</v>
      </c>
      <c r="J1455" s="79"/>
      <c r="L1455" s="46"/>
      <c r="M1455" s="50"/>
      <c r="T1455" s="51"/>
      <c r="AT1455" s="48" t="s">
        <v>42</v>
      </c>
      <c r="AU1455" s="48" t="s">
        <v>20</v>
      </c>
      <c r="AV1455" s="4" t="s">
        <v>19</v>
      </c>
      <c r="AW1455" s="4" t="s">
        <v>10</v>
      </c>
      <c r="AX1455" s="4" t="s">
        <v>18</v>
      </c>
      <c r="AY1455" s="48" t="s">
        <v>34</v>
      </c>
    </row>
    <row r="1456" spans="2:65" s="5" customFormat="1" hidden="1" outlineLevel="1" x14ac:dyDescent="0.2">
      <c r="B1456" s="52"/>
      <c r="D1456" s="47" t="s">
        <v>42</v>
      </c>
      <c r="E1456" s="53" t="s">
        <v>0</v>
      </c>
      <c r="F1456" s="54" t="s">
        <v>797</v>
      </c>
      <c r="H1456" s="120">
        <v>413.34</v>
      </c>
      <c r="J1456" s="80"/>
      <c r="L1456" s="52"/>
      <c r="M1456" s="55"/>
      <c r="T1456" s="56"/>
      <c r="AT1456" s="53" t="s">
        <v>42</v>
      </c>
      <c r="AU1456" s="53" t="s">
        <v>20</v>
      </c>
      <c r="AV1456" s="5" t="s">
        <v>20</v>
      </c>
      <c r="AW1456" s="5" t="s">
        <v>10</v>
      </c>
      <c r="AX1456" s="5" t="s">
        <v>18</v>
      </c>
      <c r="AY1456" s="53" t="s">
        <v>34</v>
      </c>
    </row>
    <row r="1457" spans="2:51" s="5" customFormat="1" hidden="1" outlineLevel="1" x14ac:dyDescent="0.2">
      <c r="B1457" s="52"/>
      <c r="D1457" s="47" t="s">
        <v>42</v>
      </c>
      <c r="E1457" s="53" t="s">
        <v>0</v>
      </c>
      <c r="F1457" s="54" t="s">
        <v>798</v>
      </c>
      <c r="H1457" s="120">
        <v>23.76</v>
      </c>
      <c r="J1457" s="80"/>
      <c r="L1457" s="52"/>
      <c r="M1457" s="55"/>
      <c r="T1457" s="56"/>
      <c r="AT1457" s="53" t="s">
        <v>42</v>
      </c>
      <c r="AU1457" s="53" t="s">
        <v>20</v>
      </c>
      <c r="AV1457" s="5" t="s">
        <v>20</v>
      </c>
      <c r="AW1457" s="5" t="s">
        <v>10</v>
      </c>
      <c r="AX1457" s="5" t="s">
        <v>18</v>
      </c>
      <c r="AY1457" s="53" t="s">
        <v>34</v>
      </c>
    </row>
    <row r="1458" spans="2:51" s="5" customFormat="1" hidden="1" outlineLevel="1" x14ac:dyDescent="0.2">
      <c r="B1458" s="52"/>
      <c r="D1458" s="47" t="s">
        <v>42</v>
      </c>
      <c r="E1458" s="53" t="s">
        <v>0</v>
      </c>
      <c r="F1458" s="54" t="s">
        <v>799</v>
      </c>
      <c r="H1458" s="120">
        <v>43.64</v>
      </c>
      <c r="J1458" s="80"/>
      <c r="L1458" s="52"/>
      <c r="M1458" s="55"/>
      <c r="T1458" s="56"/>
      <c r="AT1458" s="53" t="s">
        <v>42</v>
      </c>
      <c r="AU1458" s="53" t="s">
        <v>20</v>
      </c>
      <c r="AV1458" s="5" t="s">
        <v>20</v>
      </c>
      <c r="AW1458" s="5" t="s">
        <v>10</v>
      </c>
      <c r="AX1458" s="5" t="s">
        <v>18</v>
      </c>
      <c r="AY1458" s="53" t="s">
        <v>34</v>
      </c>
    </row>
    <row r="1459" spans="2:51" s="5" customFormat="1" hidden="1" outlineLevel="1" x14ac:dyDescent="0.2">
      <c r="B1459" s="52"/>
      <c r="D1459" s="47" t="s">
        <v>42</v>
      </c>
      <c r="E1459" s="53" t="s">
        <v>0</v>
      </c>
      <c r="F1459" s="54" t="s">
        <v>800</v>
      </c>
      <c r="H1459" s="120">
        <v>57.72</v>
      </c>
      <c r="J1459" s="80"/>
      <c r="L1459" s="52"/>
      <c r="M1459" s="55"/>
      <c r="T1459" s="56"/>
      <c r="AT1459" s="53" t="s">
        <v>42</v>
      </c>
      <c r="AU1459" s="53" t="s">
        <v>20</v>
      </c>
      <c r="AV1459" s="5" t="s">
        <v>20</v>
      </c>
      <c r="AW1459" s="5" t="s">
        <v>10</v>
      </c>
      <c r="AX1459" s="5" t="s">
        <v>18</v>
      </c>
      <c r="AY1459" s="53" t="s">
        <v>34</v>
      </c>
    </row>
    <row r="1460" spans="2:51" s="5" customFormat="1" hidden="1" outlineLevel="1" x14ac:dyDescent="0.2">
      <c r="B1460" s="52"/>
      <c r="D1460" s="47" t="s">
        <v>42</v>
      </c>
      <c r="E1460" s="53" t="s">
        <v>0</v>
      </c>
      <c r="F1460" s="54" t="s">
        <v>801</v>
      </c>
      <c r="H1460" s="120">
        <v>111.16</v>
      </c>
      <c r="J1460" s="80"/>
      <c r="L1460" s="52"/>
      <c r="M1460" s="55"/>
      <c r="T1460" s="56"/>
      <c r="AT1460" s="53" t="s">
        <v>42</v>
      </c>
      <c r="AU1460" s="53" t="s">
        <v>20</v>
      </c>
      <c r="AV1460" s="5" t="s">
        <v>20</v>
      </c>
      <c r="AW1460" s="5" t="s">
        <v>10</v>
      </c>
      <c r="AX1460" s="5" t="s">
        <v>18</v>
      </c>
      <c r="AY1460" s="53" t="s">
        <v>34</v>
      </c>
    </row>
    <row r="1461" spans="2:51" s="5" customFormat="1" ht="22.5" hidden="1" outlineLevel="1" x14ac:dyDescent="0.2">
      <c r="B1461" s="52"/>
      <c r="D1461" s="47" t="s">
        <v>42</v>
      </c>
      <c r="E1461" s="53" t="s">
        <v>0</v>
      </c>
      <c r="F1461" s="54" t="s">
        <v>802</v>
      </c>
      <c r="H1461" s="120">
        <v>48.12</v>
      </c>
      <c r="J1461" s="80"/>
      <c r="L1461" s="52"/>
      <c r="M1461" s="55"/>
      <c r="T1461" s="56"/>
      <c r="AT1461" s="53" t="s">
        <v>42</v>
      </c>
      <c r="AU1461" s="53" t="s">
        <v>20</v>
      </c>
      <c r="AV1461" s="5" t="s">
        <v>20</v>
      </c>
      <c r="AW1461" s="5" t="s">
        <v>10</v>
      </c>
      <c r="AX1461" s="5" t="s">
        <v>18</v>
      </c>
      <c r="AY1461" s="53" t="s">
        <v>34</v>
      </c>
    </row>
    <row r="1462" spans="2:51" s="5" customFormat="1" ht="22.5" hidden="1" outlineLevel="1" x14ac:dyDescent="0.2">
      <c r="B1462" s="52"/>
      <c r="D1462" s="47" t="s">
        <v>42</v>
      </c>
      <c r="E1462" s="53" t="s">
        <v>0</v>
      </c>
      <c r="F1462" s="54" t="s">
        <v>803</v>
      </c>
      <c r="H1462" s="120">
        <v>30.46</v>
      </c>
      <c r="J1462" s="80"/>
      <c r="L1462" s="52"/>
      <c r="M1462" s="55"/>
      <c r="T1462" s="56"/>
      <c r="AT1462" s="53" t="s">
        <v>42</v>
      </c>
      <c r="AU1462" s="53" t="s">
        <v>20</v>
      </c>
      <c r="AV1462" s="5" t="s">
        <v>20</v>
      </c>
      <c r="AW1462" s="5" t="s">
        <v>10</v>
      </c>
      <c r="AX1462" s="5" t="s">
        <v>18</v>
      </c>
      <c r="AY1462" s="53" t="s">
        <v>34</v>
      </c>
    </row>
    <row r="1463" spans="2:51" s="5" customFormat="1" hidden="1" outlineLevel="1" x14ac:dyDescent="0.2">
      <c r="B1463" s="52"/>
      <c r="D1463" s="47" t="s">
        <v>42</v>
      </c>
      <c r="E1463" s="53" t="s">
        <v>0</v>
      </c>
      <c r="F1463" s="54" t="s">
        <v>804</v>
      </c>
      <c r="H1463" s="120">
        <v>17.079999999999998</v>
      </c>
      <c r="J1463" s="80"/>
      <c r="L1463" s="52"/>
      <c r="M1463" s="55"/>
      <c r="T1463" s="56"/>
      <c r="AT1463" s="53" t="s">
        <v>42</v>
      </c>
      <c r="AU1463" s="53" t="s">
        <v>20</v>
      </c>
      <c r="AV1463" s="5" t="s">
        <v>20</v>
      </c>
      <c r="AW1463" s="5" t="s">
        <v>10</v>
      </c>
      <c r="AX1463" s="5" t="s">
        <v>18</v>
      </c>
      <c r="AY1463" s="53" t="s">
        <v>34</v>
      </c>
    </row>
    <row r="1464" spans="2:51" s="5" customFormat="1" hidden="1" outlineLevel="1" x14ac:dyDescent="0.2">
      <c r="B1464" s="52"/>
      <c r="D1464" s="47" t="s">
        <v>42</v>
      </c>
      <c r="E1464" s="53" t="s">
        <v>0</v>
      </c>
      <c r="F1464" s="54" t="s">
        <v>805</v>
      </c>
      <c r="H1464" s="120">
        <v>187</v>
      </c>
      <c r="J1464" s="80"/>
      <c r="L1464" s="52"/>
      <c r="M1464" s="55"/>
      <c r="T1464" s="56"/>
      <c r="AT1464" s="53" t="s">
        <v>42</v>
      </c>
      <c r="AU1464" s="53" t="s">
        <v>20</v>
      </c>
      <c r="AV1464" s="5" t="s">
        <v>20</v>
      </c>
      <c r="AW1464" s="5" t="s">
        <v>10</v>
      </c>
      <c r="AX1464" s="5" t="s">
        <v>18</v>
      </c>
      <c r="AY1464" s="53" t="s">
        <v>34</v>
      </c>
    </row>
    <row r="1465" spans="2:51" s="7" customFormat="1" hidden="1" outlineLevel="1" x14ac:dyDescent="0.2">
      <c r="B1465" s="62"/>
      <c r="D1465" s="47" t="s">
        <v>42</v>
      </c>
      <c r="E1465" s="63" t="s">
        <v>0</v>
      </c>
      <c r="F1465" s="64" t="s">
        <v>148</v>
      </c>
      <c r="H1465" s="122">
        <v>932.28</v>
      </c>
      <c r="J1465" s="83"/>
      <c r="L1465" s="62"/>
      <c r="M1465" s="65"/>
      <c r="T1465" s="66"/>
      <c r="AT1465" s="63" t="s">
        <v>42</v>
      </c>
      <c r="AU1465" s="63" t="s">
        <v>20</v>
      </c>
      <c r="AV1465" s="7" t="s">
        <v>54</v>
      </c>
      <c r="AW1465" s="7" t="s">
        <v>10</v>
      </c>
      <c r="AX1465" s="7" t="s">
        <v>18</v>
      </c>
      <c r="AY1465" s="63" t="s">
        <v>34</v>
      </c>
    </row>
    <row r="1466" spans="2:51" s="4" customFormat="1" hidden="1" outlineLevel="1" x14ac:dyDescent="0.2">
      <c r="B1466" s="46"/>
      <c r="D1466" s="47" t="s">
        <v>42</v>
      </c>
      <c r="E1466" s="48" t="s">
        <v>0</v>
      </c>
      <c r="F1466" s="49" t="s">
        <v>109</v>
      </c>
      <c r="H1466" s="119" t="s">
        <v>0</v>
      </c>
      <c r="J1466" s="79"/>
      <c r="L1466" s="46"/>
      <c r="M1466" s="50"/>
      <c r="T1466" s="51"/>
      <c r="AT1466" s="48" t="s">
        <v>42</v>
      </c>
      <c r="AU1466" s="48" t="s">
        <v>20</v>
      </c>
      <c r="AV1466" s="4" t="s">
        <v>19</v>
      </c>
      <c r="AW1466" s="4" t="s">
        <v>10</v>
      </c>
      <c r="AX1466" s="4" t="s">
        <v>18</v>
      </c>
      <c r="AY1466" s="48" t="s">
        <v>34</v>
      </c>
    </row>
    <row r="1467" spans="2:51" s="5" customFormat="1" hidden="1" outlineLevel="1" x14ac:dyDescent="0.2">
      <c r="B1467" s="52"/>
      <c r="D1467" s="47" t="s">
        <v>42</v>
      </c>
      <c r="E1467" s="53" t="s">
        <v>0</v>
      </c>
      <c r="F1467" s="54" t="s">
        <v>806</v>
      </c>
      <c r="H1467" s="120">
        <v>48.36</v>
      </c>
      <c r="J1467" s="80"/>
      <c r="L1467" s="52"/>
      <c r="M1467" s="55"/>
      <c r="T1467" s="56"/>
      <c r="AT1467" s="53" t="s">
        <v>42</v>
      </c>
      <c r="AU1467" s="53" t="s">
        <v>20</v>
      </c>
      <c r="AV1467" s="5" t="s">
        <v>20</v>
      </c>
      <c r="AW1467" s="5" t="s">
        <v>10</v>
      </c>
      <c r="AX1467" s="5" t="s">
        <v>18</v>
      </c>
      <c r="AY1467" s="53" t="s">
        <v>34</v>
      </c>
    </row>
    <row r="1468" spans="2:51" s="4" customFormat="1" hidden="1" outlineLevel="1" x14ac:dyDescent="0.2">
      <c r="B1468" s="46"/>
      <c r="D1468" s="47" t="s">
        <v>42</v>
      </c>
      <c r="E1468" s="48" t="s">
        <v>0</v>
      </c>
      <c r="F1468" s="49" t="s">
        <v>113</v>
      </c>
      <c r="H1468" s="119" t="s">
        <v>0</v>
      </c>
      <c r="J1468" s="79"/>
      <c r="L1468" s="46"/>
      <c r="M1468" s="50"/>
      <c r="T1468" s="51"/>
      <c r="AT1468" s="48" t="s">
        <v>42</v>
      </c>
      <c r="AU1468" s="48" t="s">
        <v>20</v>
      </c>
      <c r="AV1468" s="4" t="s">
        <v>19</v>
      </c>
      <c r="AW1468" s="4" t="s">
        <v>10</v>
      </c>
      <c r="AX1468" s="4" t="s">
        <v>18</v>
      </c>
      <c r="AY1468" s="48" t="s">
        <v>34</v>
      </c>
    </row>
    <row r="1469" spans="2:51" s="5" customFormat="1" hidden="1" outlineLevel="1" x14ac:dyDescent="0.2">
      <c r="B1469" s="52"/>
      <c r="D1469" s="47" t="s">
        <v>42</v>
      </c>
      <c r="E1469" s="53" t="s">
        <v>0</v>
      </c>
      <c r="F1469" s="54" t="s">
        <v>807</v>
      </c>
      <c r="H1469" s="120">
        <v>96.72</v>
      </c>
      <c r="J1469" s="80"/>
      <c r="L1469" s="52"/>
      <c r="M1469" s="55"/>
      <c r="T1469" s="56"/>
      <c r="AT1469" s="53" t="s">
        <v>42</v>
      </c>
      <c r="AU1469" s="53" t="s">
        <v>20</v>
      </c>
      <c r="AV1469" s="5" t="s">
        <v>20</v>
      </c>
      <c r="AW1469" s="5" t="s">
        <v>10</v>
      </c>
      <c r="AX1469" s="5" t="s">
        <v>18</v>
      </c>
      <c r="AY1469" s="53" t="s">
        <v>34</v>
      </c>
    </row>
    <row r="1470" spans="2:51" s="4" customFormat="1" hidden="1" outlineLevel="1" x14ac:dyDescent="0.2">
      <c r="B1470" s="46"/>
      <c r="D1470" s="47" t="s">
        <v>42</v>
      </c>
      <c r="E1470" s="48" t="s">
        <v>0</v>
      </c>
      <c r="F1470" s="49" t="s">
        <v>114</v>
      </c>
      <c r="H1470" s="119" t="s">
        <v>0</v>
      </c>
      <c r="J1470" s="79"/>
      <c r="L1470" s="46"/>
      <c r="M1470" s="50"/>
      <c r="T1470" s="51"/>
      <c r="AT1470" s="48" t="s">
        <v>42</v>
      </c>
      <c r="AU1470" s="48" t="s">
        <v>20</v>
      </c>
      <c r="AV1470" s="4" t="s">
        <v>19</v>
      </c>
      <c r="AW1470" s="4" t="s">
        <v>10</v>
      </c>
      <c r="AX1470" s="4" t="s">
        <v>18</v>
      </c>
      <c r="AY1470" s="48" t="s">
        <v>34</v>
      </c>
    </row>
    <row r="1471" spans="2:51" s="5" customFormat="1" hidden="1" outlineLevel="1" x14ac:dyDescent="0.2">
      <c r="B1471" s="52"/>
      <c r="D1471" s="47" t="s">
        <v>42</v>
      </c>
      <c r="E1471" s="53" t="s">
        <v>0</v>
      </c>
      <c r="F1471" s="54" t="s">
        <v>808</v>
      </c>
      <c r="H1471" s="120">
        <v>69.81</v>
      </c>
      <c r="J1471" s="80"/>
      <c r="L1471" s="52"/>
      <c r="M1471" s="55"/>
      <c r="T1471" s="56"/>
      <c r="AT1471" s="53" t="s">
        <v>42</v>
      </c>
      <c r="AU1471" s="53" t="s">
        <v>20</v>
      </c>
      <c r="AV1471" s="5" t="s">
        <v>20</v>
      </c>
      <c r="AW1471" s="5" t="s">
        <v>10</v>
      </c>
      <c r="AX1471" s="5" t="s">
        <v>18</v>
      </c>
      <c r="AY1471" s="53" t="s">
        <v>34</v>
      </c>
    </row>
    <row r="1472" spans="2:51" s="4" customFormat="1" hidden="1" outlineLevel="1" x14ac:dyDescent="0.2">
      <c r="B1472" s="46"/>
      <c r="D1472" s="47" t="s">
        <v>42</v>
      </c>
      <c r="E1472" s="48" t="s">
        <v>0</v>
      </c>
      <c r="F1472" s="49" t="s">
        <v>75</v>
      </c>
      <c r="H1472" s="119" t="s">
        <v>0</v>
      </c>
      <c r="J1472" s="79"/>
      <c r="L1472" s="46"/>
      <c r="M1472" s="50"/>
      <c r="T1472" s="51"/>
      <c r="AT1472" s="48" t="s">
        <v>42</v>
      </c>
      <c r="AU1472" s="48" t="s">
        <v>20</v>
      </c>
      <c r="AV1472" s="4" t="s">
        <v>19</v>
      </c>
      <c r="AW1472" s="4" t="s">
        <v>10</v>
      </c>
      <c r="AX1472" s="4" t="s">
        <v>18</v>
      </c>
      <c r="AY1472" s="48" t="s">
        <v>34</v>
      </c>
    </row>
    <row r="1473" spans="2:65" s="5" customFormat="1" hidden="1" outlineLevel="1" x14ac:dyDescent="0.2">
      <c r="B1473" s="52"/>
      <c r="D1473" s="47" t="s">
        <v>42</v>
      </c>
      <c r="E1473" s="53" t="s">
        <v>0</v>
      </c>
      <c r="F1473" s="54" t="s">
        <v>809</v>
      </c>
      <c r="H1473" s="120">
        <v>65.52</v>
      </c>
      <c r="J1473" s="80"/>
      <c r="L1473" s="52"/>
      <c r="M1473" s="55"/>
      <c r="T1473" s="56"/>
      <c r="AT1473" s="53" t="s">
        <v>42</v>
      </c>
      <c r="AU1473" s="53" t="s">
        <v>20</v>
      </c>
      <c r="AV1473" s="5" t="s">
        <v>20</v>
      </c>
      <c r="AW1473" s="5" t="s">
        <v>10</v>
      </c>
      <c r="AX1473" s="5" t="s">
        <v>18</v>
      </c>
      <c r="AY1473" s="53" t="s">
        <v>34</v>
      </c>
    </row>
    <row r="1474" spans="2:65" s="4" customFormat="1" hidden="1" outlineLevel="1" x14ac:dyDescent="0.2">
      <c r="B1474" s="46"/>
      <c r="D1474" s="47" t="s">
        <v>42</v>
      </c>
      <c r="E1474" s="48" t="s">
        <v>0</v>
      </c>
      <c r="F1474" s="49" t="s">
        <v>117</v>
      </c>
      <c r="H1474" s="119" t="s">
        <v>0</v>
      </c>
      <c r="J1474" s="79"/>
      <c r="L1474" s="46"/>
      <c r="M1474" s="50"/>
      <c r="T1474" s="51"/>
      <c r="AT1474" s="48" t="s">
        <v>42</v>
      </c>
      <c r="AU1474" s="48" t="s">
        <v>20</v>
      </c>
      <c r="AV1474" s="4" t="s">
        <v>19</v>
      </c>
      <c r="AW1474" s="4" t="s">
        <v>10</v>
      </c>
      <c r="AX1474" s="4" t="s">
        <v>18</v>
      </c>
      <c r="AY1474" s="48" t="s">
        <v>34</v>
      </c>
    </row>
    <row r="1475" spans="2:65" s="5" customFormat="1" ht="22.5" hidden="1" outlineLevel="1" x14ac:dyDescent="0.2">
      <c r="B1475" s="52"/>
      <c r="D1475" s="47" t="s">
        <v>42</v>
      </c>
      <c r="E1475" s="53" t="s">
        <v>0</v>
      </c>
      <c r="F1475" s="54" t="s">
        <v>810</v>
      </c>
      <c r="H1475" s="120">
        <v>54.45</v>
      </c>
      <c r="J1475" s="80"/>
      <c r="L1475" s="52"/>
      <c r="M1475" s="55"/>
      <c r="T1475" s="56"/>
      <c r="AT1475" s="53" t="s">
        <v>42</v>
      </c>
      <c r="AU1475" s="53" t="s">
        <v>20</v>
      </c>
      <c r="AV1475" s="5" t="s">
        <v>20</v>
      </c>
      <c r="AW1475" s="5" t="s">
        <v>10</v>
      </c>
      <c r="AX1475" s="5" t="s">
        <v>18</v>
      </c>
      <c r="AY1475" s="53" t="s">
        <v>34</v>
      </c>
    </row>
    <row r="1476" spans="2:65" s="6" customFormat="1" hidden="1" outlineLevel="1" x14ac:dyDescent="0.2">
      <c r="B1476" s="57"/>
      <c r="D1476" s="47" t="s">
        <v>42</v>
      </c>
      <c r="E1476" s="58" t="s">
        <v>0</v>
      </c>
      <c r="F1476" s="59" t="s">
        <v>53</v>
      </c>
      <c r="H1476" s="121">
        <v>1267.1400000000001</v>
      </c>
      <c r="J1476" s="81"/>
      <c r="L1476" s="57"/>
      <c r="M1476" s="60"/>
      <c r="T1476" s="61"/>
      <c r="AT1476" s="58" t="s">
        <v>42</v>
      </c>
      <c r="AU1476" s="58" t="s">
        <v>20</v>
      </c>
      <c r="AV1476" s="6" t="s">
        <v>39</v>
      </c>
      <c r="AW1476" s="6" t="s">
        <v>10</v>
      </c>
      <c r="AX1476" s="6" t="s">
        <v>19</v>
      </c>
      <c r="AY1476" s="58" t="s">
        <v>34</v>
      </c>
    </row>
    <row r="1477" spans="2:65" s="1" customFormat="1" ht="21.75" customHeight="1" collapsed="1" x14ac:dyDescent="0.2">
      <c r="B1477" s="31"/>
      <c r="C1477" s="32">
        <v>169</v>
      </c>
      <c r="D1477" s="32"/>
      <c r="E1477" s="33"/>
      <c r="F1477" s="34" t="s">
        <v>819</v>
      </c>
      <c r="G1477" s="35" t="s">
        <v>826</v>
      </c>
      <c r="H1477" s="36">
        <v>1</v>
      </c>
      <c r="I1477" s="36"/>
      <c r="J1477" s="69">
        <f t="shared" ref="J1477:J1478" si="73">I1477*H1477</f>
        <v>0</v>
      </c>
      <c r="K1477" s="34"/>
      <c r="L1477" s="12"/>
      <c r="M1477" s="37" t="s">
        <v>0</v>
      </c>
      <c r="N1477" s="38" t="s">
        <v>13</v>
      </c>
      <c r="O1477" s="39">
        <v>0</v>
      </c>
      <c r="P1477" s="39">
        <f>O1477*H1477</f>
        <v>0</v>
      </c>
      <c r="Q1477" s="39">
        <v>0</v>
      </c>
      <c r="R1477" s="39">
        <f>Q1477*H1477</f>
        <v>0</v>
      </c>
      <c r="S1477" s="39">
        <v>0</v>
      </c>
      <c r="T1477" s="40">
        <f>S1477*H1477</f>
        <v>0</v>
      </c>
      <c r="AR1477" s="41" t="s">
        <v>820</v>
      </c>
      <c r="AT1477" s="41" t="s">
        <v>36</v>
      </c>
      <c r="AU1477" s="41" t="s">
        <v>20</v>
      </c>
      <c r="AY1477" s="8" t="s">
        <v>34</v>
      </c>
      <c r="BE1477" s="42">
        <f>IF(N1477="základní",J1477,0)</f>
        <v>0</v>
      </c>
      <c r="BF1477" s="42">
        <f>IF(N1477="snížená",J1477,0)</f>
        <v>0</v>
      </c>
      <c r="BG1477" s="42">
        <f>IF(N1477="zákl. přenesená",J1477,0)</f>
        <v>0</v>
      </c>
      <c r="BH1477" s="42">
        <f>IF(N1477="sníž. přenesená",J1477,0)</f>
        <v>0</v>
      </c>
      <c r="BI1477" s="42">
        <f>IF(N1477="nulová",J1477,0)</f>
        <v>0</v>
      </c>
      <c r="BJ1477" s="8" t="s">
        <v>19</v>
      </c>
      <c r="BK1477" s="42">
        <f>ROUND(I1477*H1477,2)</f>
        <v>0</v>
      </c>
      <c r="BL1477" s="8" t="s">
        <v>820</v>
      </c>
      <c r="BM1477" s="41" t="s">
        <v>821</v>
      </c>
    </row>
    <row r="1478" spans="2:65" s="1" customFormat="1" ht="21.75" customHeight="1" x14ac:dyDescent="0.2">
      <c r="B1478" s="31"/>
      <c r="C1478" s="32">
        <v>170</v>
      </c>
      <c r="D1478" s="32"/>
      <c r="E1478" s="33"/>
      <c r="F1478" s="34" t="s">
        <v>931</v>
      </c>
      <c r="G1478" s="35" t="s">
        <v>826</v>
      </c>
      <c r="H1478" s="36">
        <v>1</v>
      </c>
      <c r="I1478" s="36"/>
      <c r="J1478" s="69">
        <f t="shared" si="73"/>
        <v>0</v>
      </c>
      <c r="K1478" s="34"/>
      <c r="L1478" s="12"/>
      <c r="M1478" s="37"/>
      <c r="N1478" s="38"/>
      <c r="O1478" s="39"/>
      <c r="P1478" s="39"/>
      <c r="Q1478" s="39"/>
      <c r="R1478" s="39"/>
      <c r="S1478" s="39"/>
      <c r="T1478" s="40"/>
      <c r="AR1478" s="41"/>
      <c r="AT1478" s="41"/>
      <c r="AU1478" s="41"/>
      <c r="AY1478" s="8"/>
      <c r="BE1478" s="42"/>
      <c r="BF1478" s="42"/>
      <c r="BG1478" s="42"/>
      <c r="BH1478" s="42"/>
      <c r="BI1478" s="42"/>
      <c r="BJ1478" s="8"/>
      <c r="BK1478" s="42"/>
      <c r="BL1478" s="8"/>
      <c r="BM1478" s="41"/>
    </row>
    <row r="1479" spans="2:65" s="1" customFormat="1" ht="16.5" customHeight="1" x14ac:dyDescent="0.2">
      <c r="B1479" s="31"/>
      <c r="C1479" s="32">
        <v>171</v>
      </c>
      <c r="D1479" s="32"/>
      <c r="E1479" s="33"/>
      <c r="F1479" s="34" t="s">
        <v>822</v>
      </c>
      <c r="G1479" s="35" t="s">
        <v>826</v>
      </c>
      <c r="H1479" s="36">
        <v>1</v>
      </c>
      <c r="I1479" s="36"/>
      <c r="J1479" s="69">
        <f t="shared" ref="J1479" si="74">I1479*H1479</f>
        <v>0</v>
      </c>
      <c r="K1479" s="34"/>
      <c r="L1479" s="12"/>
      <c r="M1479" s="37" t="s">
        <v>0</v>
      </c>
      <c r="N1479" s="38" t="s">
        <v>13</v>
      </c>
      <c r="O1479" s="39">
        <v>0</v>
      </c>
      <c r="P1479" s="39">
        <f>O1479*H1479</f>
        <v>0</v>
      </c>
      <c r="Q1479" s="39">
        <v>0</v>
      </c>
      <c r="R1479" s="39">
        <f>Q1479*H1479</f>
        <v>0</v>
      </c>
      <c r="S1479" s="39">
        <v>0</v>
      </c>
      <c r="T1479" s="40">
        <f>S1479*H1479</f>
        <v>0</v>
      </c>
      <c r="AR1479" s="41" t="s">
        <v>820</v>
      </c>
      <c r="AT1479" s="41" t="s">
        <v>36</v>
      </c>
      <c r="AU1479" s="41" t="s">
        <v>20</v>
      </c>
      <c r="AY1479" s="8" t="s">
        <v>34</v>
      </c>
      <c r="BE1479" s="42">
        <f>IF(N1479="základní",J1479,0)</f>
        <v>0</v>
      </c>
      <c r="BF1479" s="42">
        <f>IF(N1479="snížená",J1479,0)</f>
        <v>0</v>
      </c>
      <c r="BG1479" s="42">
        <f>IF(N1479="zákl. přenesená",J1479,0)</f>
        <v>0</v>
      </c>
      <c r="BH1479" s="42">
        <f>IF(N1479="sníž. přenesená",J1479,0)</f>
        <v>0</v>
      </c>
      <c r="BI1479" s="42">
        <f>IF(N1479="nulová",J1479,0)</f>
        <v>0</v>
      </c>
      <c r="BJ1479" s="8" t="s">
        <v>19</v>
      </c>
      <c r="BK1479" s="42">
        <f>ROUND(I1479*H1479,2)</f>
        <v>0</v>
      </c>
      <c r="BL1479" s="8" t="s">
        <v>820</v>
      </c>
      <c r="BM1479" s="41" t="s">
        <v>823</v>
      </c>
    </row>
    <row r="1480" spans="2:65" x14ac:dyDescent="0.2">
      <c r="J1480" s="84"/>
    </row>
    <row r="1481" spans="2:65" ht="12" thickBot="1" x14ac:dyDescent="0.25">
      <c r="J1481" s="84"/>
    </row>
    <row r="1482" spans="2:65" ht="15.75" thickBot="1" x14ac:dyDescent="0.25">
      <c r="C1482" s="85"/>
      <c r="D1482" s="86"/>
      <c r="E1482" s="86"/>
      <c r="F1482" s="86"/>
      <c r="G1482" s="86"/>
      <c r="H1482" s="124"/>
      <c r="I1482" s="86"/>
      <c r="J1482" s="88">
        <f>SUM(J21:J1481)</f>
        <v>0</v>
      </c>
      <c r="K1482" s="87"/>
    </row>
  </sheetData>
  <autoFilter ref="C14:K1479" xr:uid="{00000000-0009-0000-0000-000001000000}"/>
  <dataConsolidate/>
  <mergeCells count="1">
    <mergeCell ref="E7:H7"/>
  </mergeCells>
  <hyperlinks>
    <hyperlink ref="F55" r:id="rId1" xr:uid="{00000000-0004-0000-0100-000004000000}"/>
    <hyperlink ref="F69" r:id="rId2" xr:uid="{00000000-0004-0000-0100-000006000000}"/>
    <hyperlink ref="F74" r:id="rId3" xr:uid="{00000000-0004-0000-0100-000007000000}"/>
    <hyperlink ref="F105" r:id="rId4" xr:uid="{00000000-0004-0000-0100-000008000000}"/>
    <hyperlink ref="F115" r:id="rId5" xr:uid="{00000000-0004-0000-0100-000009000000}"/>
    <hyperlink ref="F126" r:id="rId6" xr:uid="{00000000-0004-0000-0100-00000A000000}"/>
    <hyperlink ref="F153" r:id="rId7" xr:uid="{00000000-0004-0000-0100-00000B000000}"/>
    <hyperlink ref="F162" r:id="rId8" xr:uid="{00000000-0004-0000-0100-00000C000000}"/>
    <hyperlink ref="F205" r:id="rId9" xr:uid="{00000000-0004-0000-0100-00000D000000}"/>
    <hyperlink ref="F264" r:id="rId10" xr:uid="{00000000-0004-0000-0100-00000E000000}"/>
    <hyperlink ref="F313" r:id="rId11" xr:uid="{00000000-0004-0000-0100-00000F000000}"/>
    <hyperlink ref="F329" r:id="rId12" xr:uid="{00000000-0004-0000-0100-000010000000}"/>
    <hyperlink ref="F371" r:id="rId13" xr:uid="{00000000-0004-0000-0100-000011000000}"/>
    <hyperlink ref="F382" r:id="rId14" xr:uid="{00000000-0004-0000-0100-000012000000}"/>
    <hyperlink ref="F391" r:id="rId15" xr:uid="{00000000-0004-0000-0100-000013000000}"/>
    <hyperlink ref="F397" r:id="rId16" xr:uid="{00000000-0004-0000-0100-000014000000}"/>
    <hyperlink ref="F409" r:id="rId17" xr:uid="{00000000-0004-0000-0100-000016000000}"/>
    <hyperlink ref="F415" r:id="rId18" xr:uid="{00000000-0004-0000-0100-000017000000}"/>
    <hyperlink ref="F421" r:id="rId19" xr:uid="{00000000-0004-0000-0100-000018000000}"/>
    <hyperlink ref="F427" r:id="rId20" xr:uid="{00000000-0004-0000-0100-000019000000}"/>
    <hyperlink ref="F433" r:id="rId21" xr:uid="{00000000-0004-0000-0100-00001A000000}"/>
    <hyperlink ref="F439" r:id="rId22" xr:uid="{00000000-0004-0000-0100-00001B000000}"/>
    <hyperlink ref="F448" r:id="rId23" xr:uid="{00000000-0004-0000-0100-00001C000000}"/>
    <hyperlink ref="F459" r:id="rId24" xr:uid="{00000000-0004-0000-0100-00001D000000}"/>
    <hyperlink ref="F468" r:id="rId25" xr:uid="{00000000-0004-0000-0100-00001E000000}"/>
    <hyperlink ref="F479" r:id="rId26" xr:uid="{00000000-0004-0000-0100-00001F000000}"/>
    <hyperlink ref="F493" r:id="rId27" xr:uid="{00000000-0004-0000-0100-000020000000}"/>
    <hyperlink ref="F548" r:id="rId28" xr:uid="{00000000-0004-0000-0100-000021000000}"/>
    <hyperlink ref="F557" r:id="rId29" xr:uid="{00000000-0004-0000-0100-000022000000}"/>
    <hyperlink ref="F565" r:id="rId30" xr:uid="{00000000-0004-0000-0100-000023000000}"/>
    <hyperlink ref="F570" r:id="rId31" xr:uid="{00000000-0004-0000-0100-000024000000}"/>
    <hyperlink ref="F576" r:id="rId32" xr:uid="{00000000-0004-0000-0100-000025000000}"/>
    <hyperlink ref="F586" r:id="rId33" xr:uid="{00000000-0004-0000-0100-000027000000}"/>
    <hyperlink ref="F606" r:id="rId34" xr:uid="{00000000-0004-0000-0100-000028000000}"/>
    <hyperlink ref="F628" r:id="rId35" xr:uid="{00000000-0004-0000-0100-00002B000000}"/>
    <hyperlink ref="F642" r:id="rId36" xr:uid="{00000000-0004-0000-0100-00002C000000}"/>
    <hyperlink ref="F663" r:id="rId37" xr:uid="{00000000-0004-0000-0100-00002D000000}"/>
    <hyperlink ref="F685" r:id="rId38" xr:uid="{00000000-0004-0000-0100-00002E000000}"/>
    <hyperlink ref="F694" r:id="rId39" xr:uid="{00000000-0004-0000-0100-00002F000000}"/>
    <hyperlink ref="F699" r:id="rId40" xr:uid="{00000000-0004-0000-0100-000030000000}"/>
    <hyperlink ref="F708" r:id="rId41" xr:uid="{00000000-0004-0000-0100-000031000000}"/>
    <hyperlink ref="F734" r:id="rId42" xr:uid="{00000000-0004-0000-0100-000032000000}"/>
    <hyperlink ref="F754" r:id="rId43" xr:uid="{00000000-0004-0000-0100-000033000000}"/>
    <hyperlink ref="F781" r:id="rId44" xr:uid="{00000000-0004-0000-0100-000034000000}"/>
    <hyperlink ref="F802" r:id="rId45" xr:uid="{00000000-0004-0000-0100-000035000000}"/>
    <hyperlink ref="F829" r:id="rId46" xr:uid="{00000000-0004-0000-0100-000036000000}"/>
    <hyperlink ref="F853" r:id="rId47" xr:uid="{00000000-0004-0000-0100-000037000000}"/>
    <hyperlink ref="F861" r:id="rId48" xr:uid="{00000000-0004-0000-0100-000038000000}"/>
    <hyperlink ref="F914" r:id="rId49" xr:uid="{00000000-0004-0000-0100-00003E000000}"/>
    <hyperlink ref="F921" r:id="rId50" xr:uid="{00000000-0004-0000-0100-00003F000000}"/>
    <hyperlink ref="F927" r:id="rId51" xr:uid="{00000000-0004-0000-0100-000040000000}"/>
    <hyperlink ref="F963" r:id="rId52" xr:uid="{00000000-0004-0000-0100-000041000000}"/>
    <hyperlink ref="F977" r:id="rId53" xr:uid="{00000000-0004-0000-0100-000042000000}"/>
    <hyperlink ref="F1006" r:id="rId54" xr:uid="{00000000-0004-0000-0100-000046000000}"/>
    <hyperlink ref="F1012" r:id="rId55" xr:uid="{00000000-0004-0000-0100-000047000000}"/>
    <hyperlink ref="F1021" r:id="rId56" xr:uid="{00000000-0004-0000-0100-00004A000000}"/>
    <hyperlink ref="F1027" r:id="rId57" xr:uid="{00000000-0004-0000-0100-00004B000000}"/>
    <hyperlink ref="F1052" r:id="rId58" xr:uid="{00000000-0004-0000-0100-00005E000000}"/>
    <hyperlink ref="F1071" r:id="rId59" xr:uid="{00000000-0004-0000-0100-00005F000000}"/>
    <hyperlink ref="F1090" r:id="rId60" xr:uid="{00000000-0004-0000-0100-000060000000}"/>
    <hyperlink ref="F1109" r:id="rId61" xr:uid="{00000000-0004-0000-0100-000061000000}"/>
    <hyperlink ref="F1115" r:id="rId62" xr:uid="{00000000-0004-0000-0100-000062000000}"/>
    <hyperlink ref="F1147" r:id="rId63" xr:uid="{00000000-0004-0000-0100-000067000000}"/>
    <hyperlink ref="F1188" r:id="rId64" xr:uid="{00000000-0004-0000-0100-000068000000}"/>
    <hyperlink ref="F1229" r:id="rId65" xr:uid="{00000000-0004-0000-0100-000069000000}"/>
    <hyperlink ref="F1239" r:id="rId66" xr:uid="{00000000-0004-0000-0100-00006A000000}"/>
    <hyperlink ref="F1250" r:id="rId67" xr:uid="{00000000-0004-0000-0100-00006B000000}"/>
    <hyperlink ref="F1291" r:id="rId68" xr:uid="{00000000-0004-0000-0100-00006C000000}"/>
    <hyperlink ref="F1332" r:id="rId69" xr:uid="{00000000-0004-0000-0100-00006D000000}"/>
    <hyperlink ref="F1364" r:id="rId70" xr:uid="{00000000-0004-0000-0100-000074000000}"/>
    <hyperlink ref="F1372" r:id="rId71" xr:uid="{00000000-0004-0000-0100-000075000000}"/>
    <hyperlink ref="F1392" r:id="rId72" xr:uid="{00000000-0004-0000-0100-000077000000}"/>
    <hyperlink ref="F1397" r:id="rId73" xr:uid="{00000000-0004-0000-0100-000078000000}"/>
    <hyperlink ref="F1403" r:id="rId74" xr:uid="{00000000-0004-0000-0100-000079000000}"/>
    <hyperlink ref="F1428" r:id="rId75" xr:uid="{00000000-0004-0000-0100-00007A000000}"/>
    <hyperlink ref="F1453" r:id="rId76" xr:uid="{00000000-0004-0000-0100-00007B000000}"/>
    <hyperlink ref="F401" r:id="rId77" xr:uid="{00000000-0004-0000-0100-000015000000}"/>
    <hyperlink ref="F44" r:id="rId78" xr:uid="{00000000-0004-0000-0100-000003000000}"/>
    <hyperlink ref="F33" r:id="rId79" xr:uid="{00000000-0004-0000-0100-000002000000}"/>
    <hyperlink ref="F22" r:id="rId80" xr:uid="{00000000-0004-0000-0100-000001000000}"/>
    <hyperlink ref="F16" r:id="rId81" xr:uid="{00000000-0004-0000-0100-000000000000}"/>
  </hyperlinks>
  <pageMargins left="0.39374999999999999" right="0.39374999999999999" top="0.39374999999999999" bottom="0.39374999999999999" header="0" footer="0"/>
  <pageSetup paperSize="9" scale="66" fitToHeight="100" orientation="portrait" blackAndWhite="1" r:id="rId82"/>
  <headerFooter>
    <oddFooter>&amp;CStrana &amp;P z &amp;N</oddFooter>
  </headerFooter>
  <drawing r:id="rId8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aeb5e0-4d8c-495b-8ac8-9c7e0f9108af">
      <Terms xmlns="http://schemas.microsoft.com/office/infopath/2007/PartnerControls"/>
    </lcf76f155ced4ddcb4097134ff3c332f>
    <TaxCatchAll xmlns="1c1cfe40-64e6-48a4-a923-d8a21d9bc96d" xsi:nil="true"/>
  </documentManagement>
</p:properties>
</file>

<file path=customXml/itemProps1.xml><?xml version="1.0" encoding="utf-8"?>
<ds:datastoreItem xmlns:ds="http://schemas.openxmlformats.org/officeDocument/2006/customXml" ds:itemID="{675208AB-ADFF-46CC-96E5-2C4C56AF9617}"/>
</file>

<file path=customXml/itemProps2.xml><?xml version="1.0" encoding="utf-8"?>
<ds:datastoreItem xmlns:ds="http://schemas.openxmlformats.org/officeDocument/2006/customXml" ds:itemID="{5F67F030-A619-4B0D-9D96-995073317ECC}"/>
</file>

<file path=customXml/itemProps3.xml><?xml version="1.0" encoding="utf-8"?>
<ds:datastoreItem xmlns:ds="http://schemas.openxmlformats.org/officeDocument/2006/customXml" ds:itemID="{93E012AD-6A6A-4060-A9CF-3B42A0FE15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210826 - MU Pedagogická f...</vt:lpstr>
      <vt:lpstr>'210826 - MU Pedagogická f...'!Názvy_tisku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Lenovo-PC\Nenda</dc:creator>
  <cp:lastModifiedBy>Marcela Dvořáková</cp:lastModifiedBy>
  <cp:lastPrinted>2025-02-03T08:14:27Z</cp:lastPrinted>
  <dcterms:created xsi:type="dcterms:W3CDTF">2022-12-16T12:10:36Z</dcterms:created>
  <dcterms:modified xsi:type="dcterms:W3CDTF">2025-02-03T08:33:55Z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0x010100C267FE34967BE34AA1C2910CD8452E2D</vt:lpwstr>
  </property>
</Properties>
</file>